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/>
  </bookViews>
  <sheets>
    <sheet name="Лист3" sheetId="3" r:id="rId1"/>
  </sheets>
  <definedNames>
    <definedName name="_xlnm.Print_Area" localSheetId="0">Лист3!$A$1:$K$68</definedName>
  </definedNames>
  <calcPr calcId="162913"/>
</workbook>
</file>

<file path=xl/calcChain.xml><?xml version="1.0" encoding="utf-8"?>
<calcChain xmlns="http://schemas.openxmlformats.org/spreadsheetml/2006/main">
  <c r="G42" i="3" l="1"/>
  <c r="H42" i="3"/>
  <c r="I42" i="3"/>
  <c r="J42" i="3"/>
  <c r="K42" i="3"/>
  <c r="E43" i="3"/>
  <c r="F43" i="3"/>
  <c r="H43" i="3" s="1"/>
  <c r="G44" i="3"/>
  <c r="H44" i="3"/>
  <c r="I44" i="3"/>
  <c r="J44" i="3"/>
  <c r="K44" i="3"/>
  <c r="G45" i="3"/>
  <c r="H45" i="3"/>
  <c r="I45" i="3"/>
  <c r="J45" i="3"/>
  <c r="K45" i="3"/>
  <c r="D46" i="3"/>
  <c r="D43" i="3" s="1"/>
  <c r="G46" i="3"/>
  <c r="H46" i="3"/>
  <c r="I46" i="3"/>
  <c r="J46" i="3"/>
  <c r="G47" i="3"/>
  <c r="H47" i="3"/>
  <c r="I47" i="3"/>
  <c r="J47" i="3"/>
  <c r="K47" i="3"/>
  <c r="G48" i="3"/>
  <c r="H48" i="3"/>
  <c r="I48" i="3"/>
  <c r="J48" i="3"/>
  <c r="K48" i="3"/>
  <c r="G49" i="3"/>
  <c r="H49" i="3"/>
  <c r="I49" i="3"/>
  <c r="J49" i="3"/>
  <c r="K49" i="3"/>
  <c r="G50" i="3"/>
  <c r="H50" i="3"/>
  <c r="I50" i="3"/>
  <c r="J50" i="3"/>
  <c r="K50" i="3"/>
  <c r="G39" i="3"/>
  <c r="G18" i="3"/>
  <c r="H18" i="3"/>
  <c r="I18" i="3"/>
  <c r="J18" i="3"/>
  <c r="K18" i="3"/>
  <c r="F41" i="3"/>
  <c r="C43" i="3"/>
  <c r="J43" i="3"/>
  <c r="B43" i="3"/>
  <c r="B41" i="3" s="1"/>
  <c r="H11" i="3"/>
  <c r="H12" i="3"/>
  <c r="H13" i="3"/>
  <c r="H14" i="3"/>
  <c r="H15" i="3"/>
  <c r="H16" i="3"/>
  <c r="H17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4" i="3"/>
  <c r="H35" i="3"/>
  <c r="H36" i="3"/>
  <c r="H37" i="3"/>
  <c r="H38" i="3"/>
  <c r="H39" i="3"/>
  <c r="I11" i="3"/>
  <c r="I12" i="3"/>
  <c r="I13" i="3"/>
  <c r="I14" i="3"/>
  <c r="I15" i="3"/>
  <c r="I16" i="3"/>
  <c r="I17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K13" i="3"/>
  <c r="J13" i="3"/>
  <c r="G13" i="3"/>
  <c r="C33" i="3"/>
  <c r="C32" i="3"/>
  <c r="E41" i="3"/>
  <c r="H41" i="3" s="1"/>
  <c r="I34" i="3"/>
  <c r="I35" i="3"/>
  <c r="I36" i="3"/>
  <c r="I37" i="3"/>
  <c r="I38" i="3"/>
  <c r="I39" i="3"/>
  <c r="I53" i="3"/>
  <c r="I54" i="3"/>
  <c r="I55" i="3"/>
  <c r="I56" i="3"/>
  <c r="I57" i="3"/>
  <c r="I58" i="3"/>
  <c r="I60" i="3"/>
  <c r="I61" i="3"/>
  <c r="I62" i="3"/>
  <c r="I63" i="3"/>
  <c r="I64" i="3"/>
  <c r="I10" i="3"/>
  <c r="H53" i="3"/>
  <c r="H54" i="3"/>
  <c r="H55" i="3"/>
  <c r="H56" i="3"/>
  <c r="H57" i="3"/>
  <c r="H58" i="3"/>
  <c r="H60" i="3"/>
  <c r="H61" i="3"/>
  <c r="H62" i="3"/>
  <c r="H63" i="3"/>
  <c r="H64" i="3"/>
  <c r="H10" i="3"/>
  <c r="E59" i="3"/>
  <c r="E65" i="3" s="1"/>
  <c r="I65" i="3" s="1"/>
  <c r="E33" i="3"/>
  <c r="J64" i="3"/>
  <c r="G64" i="3"/>
  <c r="K64" i="3"/>
  <c r="K20" i="3"/>
  <c r="J20" i="3"/>
  <c r="G20" i="3"/>
  <c r="C59" i="3"/>
  <c r="C65" i="3"/>
  <c r="D59" i="3"/>
  <c r="D65" i="3" s="1"/>
  <c r="F59" i="3"/>
  <c r="F65" i="3"/>
  <c r="J65" i="3" s="1"/>
  <c r="B59" i="3"/>
  <c r="B65" i="3" s="1"/>
  <c r="K12" i="3"/>
  <c r="J12" i="3"/>
  <c r="G12" i="3"/>
  <c r="G63" i="3"/>
  <c r="J63" i="3"/>
  <c r="K63" i="3"/>
  <c r="D33" i="3"/>
  <c r="D32" i="3" s="1"/>
  <c r="G11" i="3"/>
  <c r="G14" i="3"/>
  <c r="G15" i="3"/>
  <c r="G16" i="3"/>
  <c r="G17" i="3"/>
  <c r="G19" i="3"/>
  <c r="G21" i="3"/>
  <c r="G22" i="3"/>
  <c r="G23" i="3"/>
  <c r="G24" i="3"/>
  <c r="G25" i="3"/>
  <c r="G26" i="3"/>
  <c r="G27" i="3"/>
  <c r="G28" i="3"/>
  <c r="G29" i="3"/>
  <c r="G30" i="3"/>
  <c r="G31" i="3"/>
  <c r="G34" i="3"/>
  <c r="G35" i="3"/>
  <c r="G36" i="3"/>
  <c r="G37" i="3"/>
  <c r="G38" i="3"/>
  <c r="G53" i="3"/>
  <c r="G54" i="3"/>
  <c r="G55" i="3"/>
  <c r="G56" i="3"/>
  <c r="G57" i="3"/>
  <c r="G58" i="3"/>
  <c r="G60" i="3"/>
  <c r="G61" i="3"/>
  <c r="G62" i="3"/>
  <c r="G10" i="3"/>
  <c r="K11" i="3"/>
  <c r="K14" i="3"/>
  <c r="K15" i="3"/>
  <c r="K16" i="3"/>
  <c r="K17" i="3"/>
  <c r="K19" i="3"/>
  <c r="K21" i="3"/>
  <c r="K22" i="3"/>
  <c r="K23" i="3"/>
  <c r="K24" i="3"/>
  <c r="K25" i="3"/>
  <c r="K26" i="3"/>
  <c r="K27" i="3"/>
  <c r="K28" i="3"/>
  <c r="K29" i="3"/>
  <c r="K30" i="3"/>
  <c r="K31" i="3"/>
  <c r="K34" i="3"/>
  <c r="K35" i="3"/>
  <c r="K36" i="3"/>
  <c r="K37" i="3"/>
  <c r="K38" i="3"/>
  <c r="K39" i="3"/>
  <c r="K53" i="3"/>
  <c r="K54" i="3"/>
  <c r="K55" i="3"/>
  <c r="K56" i="3"/>
  <c r="K57" i="3"/>
  <c r="K58" i="3"/>
  <c r="K60" i="3"/>
  <c r="K61" i="3"/>
  <c r="K62" i="3"/>
  <c r="K10" i="3"/>
  <c r="J14" i="3"/>
  <c r="J15" i="3"/>
  <c r="F33" i="3"/>
  <c r="G33" i="3"/>
  <c r="B33" i="3"/>
  <c r="B32" i="3" s="1"/>
  <c r="J61" i="3"/>
  <c r="J62" i="3"/>
  <c r="J54" i="3"/>
  <c r="J55" i="3"/>
  <c r="J56" i="3"/>
  <c r="J57" i="3"/>
  <c r="J58" i="3"/>
  <c r="J34" i="3"/>
  <c r="J35" i="3"/>
  <c r="J36" i="3"/>
  <c r="J37" i="3"/>
  <c r="J38" i="3"/>
  <c r="J39" i="3"/>
  <c r="J11" i="3"/>
  <c r="J16" i="3"/>
  <c r="J17" i="3"/>
  <c r="J19" i="3"/>
  <c r="J21" i="3"/>
  <c r="J22" i="3"/>
  <c r="J23" i="3"/>
  <c r="J24" i="3"/>
  <c r="J25" i="3"/>
  <c r="J26" i="3"/>
  <c r="J27" i="3"/>
  <c r="J28" i="3"/>
  <c r="J29" i="3"/>
  <c r="J30" i="3"/>
  <c r="J31" i="3"/>
  <c r="J10" i="3"/>
  <c r="J53" i="3"/>
  <c r="J60" i="3"/>
  <c r="C41" i="3"/>
  <c r="J41" i="3"/>
  <c r="K33" i="3"/>
  <c r="I43" i="3"/>
  <c r="K46" i="3"/>
  <c r="C40" i="3"/>
  <c r="C51" i="3" s="1"/>
  <c r="C66" i="3" s="1"/>
  <c r="H59" i="3"/>
  <c r="G59" i="3"/>
  <c r="J59" i="3"/>
  <c r="I59" i="3"/>
  <c r="I41" i="3"/>
  <c r="J33" i="3"/>
  <c r="H33" i="3"/>
  <c r="F32" i="3"/>
  <c r="J32" i="3" s="1"/>
  <c r="I33" i="3"/>
  <c r="E32" i="3"/>
  <c r="F40" i="3"/>
  <c r="J40" i="3" s="1"/>
  <c r="E40" i="3"/>
  <c r="E51" i="3" s="1"/>
  <c r="I32" i="3"/>
  <c r="I40" i="3"/>
  <c r="D40" i="3" l="1"/>
  <c r="K32" i="3"/>
  <c r="E66" i="3"/>
  <c r="K43" i="3"/>
  <c r="D41" i="3"/>
  <c r="K41" i="3" s="1"/>
  <c r="B40" i="3"/>
  <c r="B51" i="3" s="1"/>
  <c r="B66" i="3" s="1"/>
  <c r="G32" i="3"/>
  <c r="K65" i="3"/>
  <c r="H40" i="3"/>
  <c r="F51" i="3"/>
  <c r="H32" i="3"/>
  <c r="G65" i="3"/>
  <c r="H65" i="3"/>
  <c r="G43" i="3"/>
  <c r="G41" i="3" s="1"/>
  <c r="G40" i="3"/>
  <c r="K59" i="3"/>
  <c r="G51" i="3" l="1"/>
  <c r="J51" i="3"/>
  <c r="H51" i="3"/>
  <c r="F66" i="3"/>
  <c r="I51" i="3"/>
  <c r="K40" i="3"/>
  <c r="D51" i="3"/>
  <c r="D66" i="3" l="1"/>
  <c r="K66" i="3" s="1"/>
  <c r="K51" i="3"/>
  <c r="H66" i="3"/>
  <c r="J66" i="3"/>
  <c r="G66" i="3"/>
  <c r="I66" i="3"/>
</calcChain>
</file>

<file path=xl/sharedStrings.xml><?xml version="1.0" encoding="utf-8"?>
<sst xmlns="http://schemas.openxmlformats.org/spreadsheetml/2006/main" count="100" uniqueCount="91">
  <si>
    <t xml:space="preserve">                                     </t>
  </si>
  <si>
    <t>Загальний фонд разом</t>
  </si>
  <si>
    <t>Загальна сума доходів</t>
  </si>
  <si>
    <t xml:space="preserve">           Начальник міськфінуправління</t>
  </si>
  <si>
    <t>ЗВЕДЕННЯ</t>
  </si>
  <si>
    <t xml:space="preserve">     Разом</t>
  </si>
  <si>
    <t>Спеціальний фонд, всього</t>
  </si>
  <si>
    <t>Л.В.Писаренко</t>
  </si>
  <si>
    <t xml:space="preserve">    -Інші надходження (24060300)</t>
  </si>
  <si>
    <t xml:space="preserve">    -Кошти від реалізації безхазяйного майна</t>
  </si>
  <si>
    <t xml:space="preserve">    -ПНП підприємств комунальної власності</t>
  </si>
  <si>
    <t xml:space="preserve">    -Окремі податки і збори</t>
  </si>
  <si>
    <t xml:space="preserve">на </t>
  </si>
  <si>
    <t>Фактичні</t>
  </si>
  <si>
    <t xml:space="preserve">    -Надходження коштів від Держфонду дорогоцінних металів і дорогоцінного каміння</t>
  </si>
  <si>
    <t xml:space="preserve">План </t>
  </si>
  <si>
    <t>закріплені за місцевими бюджетами</t>
  </si>
  <si>
    <t xml:space="preserve"> Доходи загального фонду</t>
  </si>
  <si>
    <t xml:space="preserve">    -Державне мито</t>
  </si>
  <si>
    <t xml:space="preserve">    -Плата за надання інших адміністративних послуг</t>
  </si>
  <si>
    <t xml:space="preserve">             -плата за землю</t>
  </si>
  <si>
    <t xml:space="preserve">    -Адміністративні штрафи та інші санкції</t>
  </si>
  <si>
    <t xml:space="preserve">    Бюджет розвитку</t>
  </si>
  <si>
    <t xml:space="preserve">    -Місцеві податки:</t>
  </si>
  <si>
    <t>надходження</t>
  </si>
  <si>
    <t>від факту</t>
  </si>
  <si>
    <t xml:space="preserve">    -Адміністративний збір за проведення державної реєстр.юр.осіб,  фіз.осіб – підпр.та громад. формувань</t>
  </si>
  <si>
    <t xml:space="preserve">    -Адміністративний збір за державну реєстрацію речових прав на нерухоме майно та їх обтяжень</t>
  </si>
  <si>
    <t>уточнений</t>
  </si>
  <si>
    <t xml:space="preserve">             -транспортний податок </t>
  </si>
  <si>
    <t xml:space="preserve">    -Кошти за шкоду, що заподіяна на зем.ділянках держ. та комун.вл., які не надані у користув. та не передані у власність, внаслідок їх самовільного зайняття, використання не за цільовим призначенням, зняття ґрунтового покриву</t>
  </si>
  <si>
    <t>грн.</t>
  </si>
  <si>
    <t xml:space="preserve">             -податок на нерухоме майно, відмінне від земельної ділянки</t>
  </si>
  <si>
    <t xml:space="preserve">       -Податок на майно, в т.ч.</t>
  </si>
  <si>
    <t xml:space="preserve">       -Туристичний збір</t>
  </si>
  <si>
    <t xml:space="preserve">       -Єдиний податок </t>
  </si>
  <si>
    <t xml:space="preserve">    -Плата за розміщення тимчасово вільних коштів місцевих бюджетів</t>
  </si>
  <si>
    <t xml:space="preserve">    -Акцизний податок з реалізації суб’єктами господарювання роздрібної торгівлі підакцизних товарів</t>
  </si>
  <si>
    <t>відповідного</t>
  </si>
  <si>
    <t xml:space="preserve">Фактичні </t>
  </si>
  <si>
    <t>Відхилення</t>
  </si>
  <si>
    <t>Доходи спеціального фонду</t>
  </si>
  <si>
    <t xml:space="preserve">    -Податок з власників транспорт.засобів/ збір за першу реєстрацію трансп.засобів (50%)</t>
  </si>
  <si>
    <t xml:space="preserve">    -Екологічний податок (25%)/збір за забруднення навколишнього природнього середовища (50%)</t>
  </si>
  <si>
    <t xml:space="preserve">    -Грошові стягнення за шкоду, заподіяну поруш.закон.про охорону навколишнього природнього середовища (50%)</t>
  </si>
  <si>
    <t xml:space="preserve">    -Відсотки за користування довгостроковим кредитом, що надається молодим сім`ям</t>
  </si>
  <si>
    <t xml:space="preserve">    -Акцизний податок з вироблених в Україні підакцизних товарів (пальне)</t>
  </si>
  <si>
    <t xml:space="preserve">    -Акцизний податок з ввезених на митну територію України підакцизних товарів (пальне) </t>
  </si>
  <si>
    <t xml:space="preserve">Збільшення </t>
  </si>
  <si>
    <t>плану</t>
  </si>
  <si>
    <t>(+,-)</t>
  </si>
  <si>
    <t>початковий</t>
  </si>
  <si>
    <t>початкового</t>
  </si>
  <si>
    <t>плану, (+,-)</t>
  </si>
  <si>
    <t>від</t>
  </si>
  <si>
    <t xml:space="preserve">    -Власні надходження бюджетних установ</t>
  </si>
  <si>
    <t xml:space="preserve">   -Надхоходження коштів від відшкодування втрат с/г і л/г виробництва (75%)</t>
  </si>
  <si>
    <t xml:space="preserve">   -надходходження коштів пайової участі у розвитку інфраструктури населеного пункту</t>
  </si>
  <si>
    <t xml:space="preserve">   -продаж земель не с/г призначення</t>
  </si>
  <si>
    <t xml:space="preserve">   -кошти від відчуження майна</t>
  </si>
  <si>
    <t xml:space="preserve">   -Субвенції бюджету розвитку спеціального фонду</t>
  </si>
  <si>
    <t xml:space="preserve">    -Рентна плата за спеціальне використання лісових ресурсів (крім рентної плати за спеціальне використання ліс.ресурсів в частині деревини, заготовл. в порядку рубок головного користування)</t>
  </si>
  <si>
    <t xml:space="preserve">    -Адміністративні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</si>
  <si>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  -Субвенції  спеціального фонду</t>
  </si>
  <si>
    <t xml:space="preserve">        освітня субвенція</t>
  </si>
  <si>
    <t xml:space="preserve">        медична субвенція</t>
  </si>
  <si>
    <t xml:space="preserve">    Офіційні трансферти:</t>
  </si>
  <si>
    <t>відносне %</t>
  </si>
  <si>
    <t xml:space="preserve">    -Надходження від орендної плати за користування цілісним майновим комплексом та іншим майном, що перебуває в комунальної власності</t>
  </si>
  <si>
    <t>Відхилення від  плану на період</t>
  </si>
  <si>
    <t>абсолютне (+,-)</t>
  </si>
  <si>
    <t xml:space="preserve">    -Субвенції з місцевих бюджетів іншим місцевим бюджетам</t>
  </si>
  <si>
    <t xml:space="preserve">    -Базова дотація</t>
  </si>
  <si>
    <t xml:space="preserve">    -Субвенції з державного бюджету місц.бюджетам,в т.ч.:</t>
  </si>
  <si>
    <t xml:space="preserve">    -Дотації з місцевих бюджетів іншим місцевим бюджетам</t>
  </si>
  <si>
    <t xml:space="preserve">        на здійснення заходів щодо соціально-економічного розвитку окремих територій</t>
  </si>
  <si>
    <t xml:space="preserve">     -Рентна плата за користування надрами для видобування корисних копалин загальнодержавного значення </t>
  </si>
  <si>
    <t xml:space="preserve">        на формування iнфраструктури ОТГ</t>
  </si>
  <si>
    <t xml:space="preserve">        на здійснення природоохоронних заходів на об`єктах комунальної власності</t>
  </si>
  <si>
    <t xml:space="preserve">  -Плата за скорочення термінів надання послуг у сфері держ.реєстрації речових прав на нерухоме майно та їх обтяжень і держ.реєстрації юр.осіб, фіз.осіб – підприєм та громад. формувань, а також плата за надання інших платних послуг, пов’язаних з такою держ.реєстр.  </t>
  </si>
  <si>
    <t xml:space="preserve">    -Штрафні санкції за порушення законодавства про патентування, за порушення норм регулювання обігу готівки та про застосування РРО у сфері торгівлі, громадського харчування та послуг </t>
  </si>
  <si>
    <t xml:space="preserve">2019 року </t>
  </si>
  <si>
    <t>2020 року</t>
  </si>
  <si>
    <t>в 2020р.</t>
  </si>
  <si>
    <t>2020 рік</t>
  </si>
  <si>
    <t>періоду 2019р.</t>
  </si>
  <si>
    <t xml:space="preserve">    -Податок та збір на доходи фіз.осіб</t>
  </si>
  <si>
    <t xml:space="preserve">       -Збір за місця для паркування транспортних засобів</t>
  </si>
  <si>
    <t xml:space="preserve">               ВИКОНАННЯ  ПЛАНУ ДОХОДІВ за 5 місяців 2020 року</t>
  </si>
  <si>
    <t>за 5 місяців</t>
  </si>
  <si>
    <t>5 місяців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</si>
</sst>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#,##0&quot;р.&quot;;[Red]\-#,##0&quot;р.&quot;"/>
    <numFmt numFmtId="189" formatCode="0.0"/>
    <numFmt numFmtId="196" formatCode="#,##0.0"/>
  </numFmts>
  <fonts count="15" x14ac:knownFonts="1"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sz val="26"/>
      <name val="Arial Black"/>
      <family val="2"/>
    </font>
    <font>
      <sz val="20"/>
      <name val="Arial Cyr"/>
      <charset val="204"/>
    </font>
    <font>
      <b/>
      <sz val="20"/>
      <name val="Arial Cyr"/>
      <charset val="204"/>
    </font>
    <font>
      <sz val="19"/>
      <name val="Arial Cyr"/>
      <charset val="204"/>
    </font>
    <font>
      <sz val="19"/>
      <name val="Arial"/>
      <family val="2"/>
      <charset val="204"/>
    </font>
    <font>
      <b/>
      <sz val="19"/>
      <name val="Arial Cyr"/>
      <charset val="204"/>
    </font>
    <font>
      <sz val="19"/>
      <color indexed="8"/>
      <name val="Arial"/>
      <family val="2"/>
      <charset val="204"/>
    </font>
    <font>
      <sz val="24"/>
      <name val="Arial Cyr"/>
      <charset val="204"/>
    </font>
    <font>
      <sz val="16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1">
    <xf numFmtId="0" fontId="0" fillId="0" borderId="0" xfId="0"/>
    <xf numFmtId="0" fontId="1" fillId="0" borderId="0" xfId="0" applyFont="1"/>
    <xf numFmtId="173" fontId="1" fillId="0" borderId="0" xfId="0" applyNumberFormat="1" applyFont="1"/>
    <xf numFmtId="0" fontId="0" fillId="0" borderId="0" xfId="0" applyAlignment="1">
      <alignment horizontal="center"/>
    </xf>
    <xf numFmtId="189" fontId="0" fillId="0" borderId="0" xfId="0" applyNumberFormat="1" applyBorder="1"/>
    <xf numFmtId="0" fontId="0" fillId="0" borderId="0" xfId="0" applyBorder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Fill="1" applyBorder="1"/>
    <xf numFmtId="189" fontId="4" fillId="0" borderId="2" xfId="0" applyNumberFormat="1" applyFont="1" applyFill="1" applyBorder="1"/>
    <xf numFmtId="189" fontId="4" fillId="0" borderId="3" xfId="0" applyNumberFormat="1" applyFont="1" applyFill="1" applyBorder="1"/>
    <xf numFmtId="0" fontId="4" fillId="0" borderId="4" xfId="0" applyFont="1" applyFill="1" applyBorder="1"/>
    <xf numFmtId="189" fontId="4" fillId="0" borderId="5" xfId="0" applyNumberFormat="1" applyFont="1" applyFill="1" applyBorder="1"/>
    <xf numFmtId="189" fontId="4" fillId="0" borderId="6" xfId="0" applyNumberFormat="1" applyFont="1" applyFill="1" applyBorder="1"/>
    <xf numFmtId="0" fontId="5" fillId="0" borderId="0" xfId="0" applyFont="1" applyAlignment="1"/>
    <xf numFmtId="0" fontId="6" fillId="0" borderId="0" xfId="0" applyFont="1" applyFill="1" applyAlignment="1"/>
    <xf numFmtId="189" fontId="3" fillId="0" borderId="6" xfId="0" applyNumberFormat="1" applyFont="1" applyFill="1" applyBorder="1"/>
    <xf numFmtId="0" fontId="0" fillId="0" borderId="7" xfId="0" applyBorder="1"/>
    <xf numFmtId="0" fontId="0" fillId="0" borderId="8" xfId="0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196" fontId="8" fillId="0" borderId="16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" fontId="8" fillId="0" borderId="8" xfId="0" applyNumberFormat="1" applyFont="1" applyBorder="1"/>
    <xf numFmtId="3" fontId="9" fillId="0" borderId="15" xfId="0" applyNumberFormat="1" applyFont="1" applyFill="1" applyBorder="1" applyAlignment="1">
      <alignment horizontal="right"/>
    </xf>
    <xf numFmtId="3" fontId="9" fillId="0" borderId="15" xfId="0" applyNumberFormat="1" applyFont="1" applyFill="1" applyBorder="1" applyAlignment="1">
      <alignment horizontal="right" wrapText="1"/>
    </xf>
    <xf numFmtId="3" fontId="8" fillId="0" borderId="15" xfId="0" applyNumberFormat="1" applyFont="1" applyFill="1" applyBorder="1" applyAlignment="1">
      <alignment horizontal="right" wrapText="1"/>
    </xf>
    <xf numFmtId="3" fontId="8" fillId="0" borderId="16" xfId="0" applyNumberFormat="1" applyFont="1" applyFill="1" applyBorder="1" applyAlignment="1">
      <alignment horizontal="right" wrapText="1"/>
    </xf>
    <xf numFmtId="3" fontId="10" fillId="0" borderId="15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right"/>
    </xf>
    <xf numFmtId="196" fontId="10" fillId="0" borderId="16" xfId="0" applyNumberFormat="1" applyFont="1" applyFill="1" applyBorder="1" applyAlignment="1">
      <alignment horizontal="right"/>
    </xf>
    <xf numFmtId="3" fontId="10" fillId="0" borderId="17" xfId="0" applyNumberFormat="1" applyFont="1" applyFill="1" applyBorder="1" applyAlignment="1">
      <alignment horizontal="right"/>
    </xf>
    <xf numFmtId="3" fontId="10" fillId="0" borderId="8" xfId="0" applyNumberFormat="1" applyFont="1" applyBorder="1"/>
    <xf numFmtId="3" fontId="8" fillId="0" borderId="17" xfId="0" applyNumberFormat="1" applyFont="1" applyFill="1" applyBorder="1" applyAlignment="1">
      <alignment horizontal="right"/>
    </xf>
    <xf numFmtId="3" fontId="11" fillId="0" borderId="15" xfId="0" applyNumberFormat="1" applyFont="1" applyFill="1" applyBorder="1" applyAlignment="1">
      <alignment horizontal="right" wrapText="1"/>
    </xf>
    <xf numFmtId="3" fontId="8" fillId="0" borderId="18" xfId="0" applyNumberFormat="1" applyFont="1" applyBorder="1"/>
    <xf numFmtId="3" fontId="10" fillId="0" borderId="19" xfId="0" applyNumberFormat="1" applyFont="1" applyBorder="1"/>
    <xf numFmtId="3" fontId="10" fillId="0" borderId="20" xfId="0" applyNumberFormat="1" applyFont="1" applyFill="1" applyBorder="1" applyAlignment="1">
      <alignment horizontal="right"/>
    </xf>
    <xf numFmtId="3" fontId="10" fillId="0" borderId="21" xfId="0" applyNumberFormat="1" applyFont="1" applyFill="1" applyBorder="1" applyAlignment="1">
      <alignment horizontal="right"/>
    </xf>
    <xf numFmtId="196" fontId="10" fillId="0" borderId="21" xfId="0" applyNumberFormat="1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right"/>
    </xf>
    <xf numFmtId="3" fontId="10" fillId="0" borderId="23" xfId="0" applyNumberFormat="1" applyFont="1" applyBorder="1"/>
    <xf numFmtId="0" fontId="6" fillId="0" borderId="0" xfId="0" applyFont="1"/>
    <xf numFmtId="3" fontId="8" fillId="0" borderId="19" xfId="0" applyNumberFormat="1" applyFont="1" applyBorder="1"/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3" fontId="3" fillId="0" borderId="17" xfId="0" applyNumberFormat="1" applyFont="1" applyFill="1" applyBorder="1" applyAlignment="1">
      <alignment horizontal="center" vertical="center" wrapText="1"/>
    </xf>
    <xf numFmtId="196" fontId="8" fillId="0" borderId="5" xfId="0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0" fontId="10" fillId="0" borderId="9" xfId="0" applyFont="1" applyFill="1" applyBorder="1"/>
    <xf numFmtId="0" fontId="8" fillId="0" borderId="9" xfId="0" applyFont="1" applyFill="1" applyBorder="1"/>
    <xf numFmtId="0" fontId="11" fillId="0" borderId="9" xfId="0" applyFont="1" applyFill="1" applyBorder="1" applyAlignment="1">
      <alignment wrapText="1"/>
    </xf>
    <xf numFmtId="0" fontId="9" fillId="0" borderId="9" xfId="0" applyFont="1" applyFill="1" applyBorder="1"/>
    <xf numFmtId="0" fontId="9" fillId="0" borderId="9" xfId="0" applyFont="1" applyFill="1" applyBorder="1" applyAlignment="1">
      <alignment wrapText="1"/>
    </xf>
    <xf numFmtId="0" fontId="9" fillId="0" borderId="9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topLeftCell="C29" zoomScaleNormal="100" zoomScaleSheetLayoutView="100" workbookViewId="0">
      <selection activeCell="D4" sqref="D4"/>
    </sheetView>
  </sheetViews>
  <sheetFormatPr defaultRowHeight="12.75" x14ac:dyDescent="0.2"/>
  <cols>
    <col min="1" max="1" width="91.28515625" customWidth="1"/>
    <col min="2" max="2" width="20.7109375" customWidth="1"/>
    <col min="3" max="3" width="22.42578125" customWidth="1"/>
    <col min="4" max="4" width="21" customWidth="1"/>
    <col min="5" max="5" width="21.85546875" customWidth="1"/>
    <col min="6" max="6" width="22" customWidth="1"/>
    <col min="7" max="7" width="22.7109375" customWidth="1"/>
    <col min="8" max="8" width="19.7109375" customWidth="1"/>
    <col min="9" max="9" width="15" customWidth="1"/>
    <col min="10" max="10" width="21.85546875" customWidth="1"/>
    <col min="11" max="11" width="20.140625" customWidth="1"/>
    <col min="12" max="12" width="18.42578125" customWidth="1"/>
    <col min="13" max="13" width="16.5703125" customWidth="1"/>
    <col min="14" max="14" width="21.42578125" customWidth="1"/>
    <col min="16" max="16" width="10.5703125" bestFit="1" customWidth="1"/>
  </cols>
  <sheetData>
    <row r="1" spans="1:16" ht="47.25" customHeight="1" x14ac:dyDescent="0.8">
      <c r="A1" s="89" t="s">
        <v>4</v>
      </c>
      <c r="B1" s="89"/>
      <c r="C1" s="89"/>
      <c r="D1" s="89"/>
      <c r="E1" s="89"/>
      <c r="F1" s="89"/>
      <c r="G1" s="89"/>
      <c r="H1" s="89"/>
      <c r="I1" s="89"/>
      <c r="J1" s="89"/>
      <c r="K1" s="16"/>
      <c r="L1" s="16"/>
      <c r="M1" s="16"/>
      <c r="N1" s="16"/>
    </row>
    <row r="2" spans="1:16" ht="26.25" customHeight="1" x14ac:dyDescent="0.4">
      <c r="A2" s="90" t="s">
        <v>88</v>
      </c>
      <c r="B2" s="90"/>
      <c r="C2" s="90"/>
      <c r="D2" s="90"/>
      <c r="E2" s="90"/>
      <c r="F2" s="90"/>
      <c r="G2" s="90"/>
      <c r="H2" s="90"/>
      <c r="I2" s="90"/>
      <c r="J2" s="90"/>
      <c r="K2" s="17"/>
      <c r="L2" s="17"/>
      <c r="M2" s="17"/>
      <c r="N2" s="17"/>
    </row>
    <row r="3" spans="1:16" ht="18.75" customHeight="1" thickBot="1" x14ac:dyDescent="0.4">
      <c r="A3" s="3"/>
      <c r="B3" s="3"/>
      <c r="C3" s="3"/>
      <c r="D3" s="3"/>
      <c r="E3" s="3"/>
      <c r="F3" s="5"/>
      <c r="G3" s="5"/>
      <c r="J3" s="9"/>
      <c r="K3" s="9" t="s">
        <v>31</v>
      </c>
      <c r="L3" s="9"/>
      <c r="N3" t="s">
        <v>0</v>
      </c>
      <c r="O3" s="1"/>
      <c r="P3" s="2"/>
    </row>
    <row r="4" spans="1:16" ht="24" customHeight="1" x14ac:dyDescent="0.35">
      <c r="A4" s="80"/>
      <c r="B4" s="25" t="s">
        <v>15</v>
      </c>
      <c r="C4" s="25" t="s">
        <v>39</v>
      </c>
      <c r="D4" s="25" t="s">
        <v>15</v>
      </c>
      <c r="E4" s="25" t="s">
        <v>15</v>
      </c>
      <c r="F4" s="76" t="s">
        <v>13</v>
      </c>
      <c r="G4" s="52" t="s">
        <v>40</v>
      </c>
      <c r="H4" s="83" t="s">
        <v>69</v>
      </c>
      <c r="I4" s="84"/>
      <c r="J4" s="59" t="s">
        <v>40</v>
      </c>
      <c r="K4" s="61" t="s">
        <v>48</v>
      </c>
    </row>
    <row r="5" spans="1:16" ht="21.75" customHeight="1" x14ac:dyDescent="0.35">
      <c r="A5" s="81"/>
      <c r="B5" s="26" t="s">
        <v>12</v>
      </c>
      <c r="C5" s="26" t="s">
        <v>24</v>
      </c>
      <c r="D5" s="26" t="s">
        <v>12</v>
      </c>
      <c r="E5" s="26" t="s">
        <v>12</v>
      </c>
      <c r="F5" s="77" t="s">
        <v>24</v>
      </c>
      <c r="G5" s="53" t="s">
        <v>54</v>
      </c>
      <c r="H5" s="85"/>
      <c r="I5" s="86"/>
      <c r="J5" s="60" t="s">
        <v>25</v>
      </c>
      <c r="K5" s="62" t="s">
        <v>49</v>
      </c>
    </row>
    <row r="6" spans="1:16" ht="22.5" customHeight="1" x14ac:dyDescent="0.35">
      <c r="A6" s="81"/>
      <c r="B6" s="26" t="s">
        <v>84</v>
      </c>
      <c r="C6" s="74" t="s">
        <v>89</v>
      </c>
      <c r="D6" s="26" t="s">
        <v>84</v>
      </c>
      <c r="E6" s="26" t="s">
        <v>90</v>
      </c>
      <c r="F6" s="77" t="s">
        <v>89</v>
      </c>
      <c r="G6" s="53" t="s">
        <v>52</v>
      </c>
      <c r="H6" s="87"/>
      <c r="I6" s="88"/>
      <c r="J6" s="60" t="s">
        <v>38</v>
      </c>
      <c r="K6" s="62" t="s">
        <v>83</v>
      </c>
    </row>
    <row r="7" spans="1:16" ht="54" customHeight="1" x14ac:dyDescent="0.2">
      <c r="A7" s="82"/>
      <c r="B7" s="75" t="s">
        <v>51</v>
      </c>
      <c r="C7" s="74" t="s">
        <v>81</v>
      </c>
      <c r="D7" s="75" t="s">
        <v>28</v>
      </c>
      <c r="E7" s="75" t="s">
        <v>82</v>
      </c>
      <c r="F7" s="78" t="s">
        <v>82</v>
      </c>
      <c r="G7" s="55" t="s">
        <v>53</v>
      </c>
      <c r="H7" s="56" t="s">
        <v>70</v>
      </c>
      <c r="I7" s="57" t="s">
        <v>67</v>
      </c>
      <c r="J7" s="54" t="s">
        <v>85</v>
      </c>
      <c r="K7" s="62" t="s">
        <v>50</v>
      </c>
    </row>
    <row r="8" spans="1:16" ht="23.25" customHeight="1" x14ac:dyDescent="0.4">
      <c r="A8" s="22" t="s">
        <v>17</v>
      </c>
      <c r="B8" s="10"/>
      <c r="C8" s="11"/>
      <c r="D8" s="11"/>
      <c r="E8" s="12"/>
      <c r="F8" s="12"/>
      <c r="G8" s="12"/>
      <c r="H8" s="11"/>
      <c r="I8" s="12"/>
      <c r="J8" s="12"/>
      <c r="K8" s="19"/>
    </row>
    <row r="9" spans="1:16" ht="21.75" customHeight="1" x14ac:dyDescent="0.4">
      <c r="A9" s="23" t="s">
        <v>16</v>
      </c>
      <c r="B9" s="13"/>
      <c r="C9" s="14"/>
      <c r="D9" s="14"/>
      <c r="E9" s="15"/>
      <c r="F9" s="15"/>
      <c r="G9" s="15"/>
      <c r="H9" s="14"/>
      <c r="I9" s="15"/>
      <c r="J9" s="18"/>
      <c r="K9" s="20"/>
    </row>
    <row r="10" spans="1:16" ht="24.75" customHeight="1" x14ac:dyDescent="0.3">
      <c r="A10" s="65" t="s">
        <v>86</v>
      </c>
      <c r="B10" s="27">
        <v>198453500</v>
      </c>
      <c r="C10" s="28">
        <v>69726960.659999996</v>
      </c>
      <c r="D10" s="28">
        <v>198453500</v>
      </c>
      <c r="E10" s="28">
        <v>82688900</v>
      </c>
      <c r="F10" s="28">
        <v>77033471.099999994</v>
      </c>
      <c r="G10" s="28">
        <f t="shared" ref="G10:G51" si="0">F10-B10</f>
        <v>-121420028.90000001</v>
      </c>
      <c r="H10" s="28">
        <f>F10-E10</f>
        <v>-5655428.900000006</v>
      </c>
      <c r="I10" s="29">
        <f>IF(E10=0,0,F10/E10*100)</f>
        <v>93.160594831954469</v>
      </c>
      <c r="J10" s="30">
        <f t="shared" ref="J10:J51" si="1">F10-C10</f>
        <v>7306510.4399999976</v>
      </c>
      <c r="K10" s="31">
        <f t="shared" ref="K10:K51" si="2">D10-B10</f>
        <v>0</v>
      </c>
    </row>
    <row r="11" spans="1:16" ht="24.75" customHeight="1" x14ac:dyDescent="0.3">
      <c r="A11" s="65" t="s">
        <v>10</v>
      </c>
      <c r="B11" s="27">
        <v>575800</v>
      </c>
      <c r="C11" s="28">
        <v>334981.88</v>
      </c>
      <c r="D11" s="28">
        <v>575800</v>
      </c>
      <c r="E11" s="28">
        <v>240000</v>
      </c>
      <c r="F11" s="28">
        <v>426952.9</v>
      </c>
      <c r="G11" s="28">
        <f t="shared" si="0"/>
        <v>-148847.09999999998</v>
      </c>
      <c r="H11" s="28">
        <f t="shared" ref="H11:H39" si="3">F11-E11</f>
        <v>186952.90000000002</v>
      </c>
      <c r="I11" s="29">
        <f t="shared" ref="I11:I31" si="4">IF(E11=0,0,F11/E11*100)</f>
        <v>177.89704166666667</v>
      </c>
      <c r="J11" s="30">
        <f t="shared" si="1"/>
        <v>91971.020000000019</v>
      </c>
      <c r="K11" s="31">
        <f t="shared" si="2"/>
        <v>0</v>
      </c>
    </row>
    <row r="12" spans="1:16" ht="91.5" customHeight="1" x14ac:dyDescent="0.3">
      <c r="A12" s="68" t="s">
        <v>61</v>
      </c>
      <c r="B12" s="32">
        <v>0</v>
      </c>
      <c r="C12" s="28">
        <v>292.02999999999997</v>
      </c>
      <c r="D12" s="28">
        <v>0</v>
      </c>
      <c r="E12" s="28">
        <v>0</v>
      </c>
      <c r="F12" s="28">
        <v>216.72</v>
      </c>
      <c r="G12" s="28">
        <f t="shared" si="0"/>
        <v>216.72</v>
      </c>
      <c r="H12" s="28">
        <f t="shared" si="3"/>
        <v>216.72</v>
      </c>
      <c r="I12" s="29">
        <f t="shared" si="4"/>
        <v>0</v>
      </c>
      <c r="J12" s="30">
        <f t="shared" si="1"/>
        <v>-75.309999999999974</v>
      </c>
      <c r="K12" s="31">
        <f t="shared" si="2"/>
        <v>0</v>
      </c>
    </row>
    <row r="13" spans="1:16" ht="68.25" customHeight="1" x14ac:dyDescent="0.3">
      <c r="A13" s="68" t="s">
        <v>76</v>
      </c>
      <c r="B13" s="32">
        <v>0</v>
      </c>
      <c r="C13" s="28">
        <v>46725.63</v>
      </c>
      <c r="D13" s="28">
        <v>20000</v>
      </c>
      <c r="E13" s="28">
        <v>20000</v>
      </c>
      <c r="F13" s="28">
        <v>41434.21</v>
      </c>
      <c r="G13" s="28">
        <f t="shared" si="0"/>
        <v>41434.21</v>
      </c>
      <c r="H13" s="28">
        <f t="shared" si="3"/>
        <v>21434.21</v>
      </c>
      <c r="I13" s="29">
        <f t="shared" si="4"/>
        <v>207.17105000000001</v>
      </c>
      <c r="J13" s="30">
        <f t="shared" si="1"/>
        <v>-5291.4199999999983</v>
      </c>
      <c r="K13" s="31">
        <f t="shared" si="2"/>
        <v>20000</v>
      </c>
    </row>
    <row r="14" spans="1:16" ht="48" customHeight="1" x14ac:dyDescent="0.3">
      <c r="A14" s="68" t="s">
        <v>46</v>
      </c>
      <c r="B14" s="32">
        <v>2221100</v>
      </c>
      <c r="C14" s="28">
        <v>893777.88</v>
      </c>
      <c r="D14" s="28">
        <v>2221100</v>
      </c>
      <c r="E14" s="28">
        <v>925400</v>
      </c>
      <c r="F14" s="28">
        <v>1038320.11</v>
      </c>
      <c r="G14" s="28">
        <f t="shared" si="0"/>
        <v>-1182779.8900000001</v>
      </c>
      <c r="H14" s="28">
        <f t="shared" si="3"/>
        <v>112920.10999999999</v>
      </c>
      <c r="I14" s="29">
        <f t="shared" si="4"/>
        <v>112.20230278798357</v>
      </c>
      <c r="J14" s="30">
        <f t="shared" si="1"/>
        <v>144542.22999999998</v>
      </c>
      <c r="K14" s="31">
        <f t="shared" si="2"/>
        <v>0</v>
      </c>
    </row>
    <row r="15" spans="1:16" ht="48" customHeight="1" x14ac:dyDescent="0.3">
      <c r="A15" s="68" t="s">
        <v>47</v>
      </c>
      <c r="B15" s="32">
        <v>9519000</v>
      </c>
      <c r="C15" s="28">
        <v>3649449</v>
      </c>
      <c r="D15" s="28">
        <v>9519000</v>
      </c>
      <c r="E15" s="28">
        <v>3966200</v>
      </c>
      <c r="F15" s="28">
        <v>3428942.29</v>
      </c>
      <c r="G15" s="28">
        <f t="shared" si="0"/>
        <v>-6090057.71</v>
      </c>
      <c r="H15" s="28">
        <f t="shared" si="3"/>
        <v>-537257.71</v>
      </c>
      <c r="I15" s="29">
        <f t="shared" si="4"/>
        <v>86.454094347234133</v>
      </c>
      <c r="J15" s="30">
        <f t="shared" si="1"/>
        <v>-220506.70999999996</v>
      </c>
      <c r="K15" s="31">
        <f t="shared" si="2"/>
        <v>0</v>
      </c>
    </row>
    <row r="16" spans="1:16" ht="44.25" customHeight="1" x14ac:dyDescent="0.3">
      <c r="A16" s="70" t="s">
        <v>37</v>
      </c>
      <c r="B16" s="33">
        <v>11045300</v>
      </c>
      <c r="C16" s="28">
        <v>3731354.98</v>
      </c>
      <c r="D16" s="28">
        <v>11045300</v>
      </c>
      <c r="E16" s="28">
        <v>4602300</v>
      </c>
      <c r="F16" s="28">
        <v>4038791.62</v>
      </c>
      <c r="G16" s="28">
        <f t="shared" si="0"/>
        <v>-7006508.3799999999</v>
      </c>
      <c r="H16" s="28">
        <f t="shared" si="3"/>
        <v>-563508.37999999989</v>
      </c>
      <c r="I16" s="29">
        <f t="shared" si="4"/>
        <v>87.755939856158875</v>
      </c>
      <c r="J16" s="30">
        <f t="shared" si="1"/>
        <v>307436.64000000013</v>
      </c>
      <c r="K16" s="31">
        <f t="shared" si="2"/>
        <v>0</v>
      </c>
    </row>
    <row r="17" spans="1:13" ht="46.5" customHeight="1" x14ac:dyDescent="0.3">
      <c r="A17" s="71" t="s">
        <v>36</v>
      </c>
      <c r="B17" s="33">
        <v>0</v>
      </c>
      <c r="C17" s="28">
        <v>0</v>
      </c>
      <c r="D17" s="28">
        <v>181000</v>
      </c>
      <c r="E17" s="28">
        <v>181000</v>
      </c>
      <c r="F17" s="28">
        <v>632241.66</v>
      </c>
      <c r="G17" s="28">
        <f t="shared" si="0"/>
        <v>632241.66</v>
      </c>
      <c r="H17" s="28">
        <f t="shared" si="3"/>
        <v>451241.66000000003</v>
      </c>
      <c r="I17" s="29">
        <f t="shared" si="4"/>
        <v>349.30478453038677</v>
      </c>
      <c r="J17" s="30">
        <f t="shared" si="1"/>
        <v>632241.66</v>
      </c>
      <c r="K17" s="31">
        <f t="shared" si="2"/>
        <v>181000</v>
      </c>
    </row>
    <row r="18" spans="1:13" ht="96.75" customHeight="1" x14ac:dyDescent="0.3">
      <c r="A18" s="71" t="s">
        <v>80</v>
      </c>
      <c r="B18" s="33">
        <v>0</v>
      </c>
      <c r="C18" s="28">
        <v>0</v>
      </c>
      <c r="D18" s="28">
        <v>0</v>
      </c>
      <c r="E18" s="28">
        <v>0</v>
      </c>
      <c r="F18" s="28">
        <v>0</v>
      </c>
      <c r="G18" s="28">
        <f t="shared" si="0"/>
        <v>0</v>
      </c>
      <c r="H18" s="28">
        <f t="shared" si="3"/>
        <v>0</v>
      </c>
      <c r="I18" s="29">
        <f t="shared" si="4"/>
        <v>0</v>
      </c>
      <c r="J18" s="30">
        <f t="shared" si="1"/>
        <v>0</v>
      </c>
      <c r="K18" s="31">
        <f t="shared" si="2"/>
        <v>0</v>
      </c>
    </row>
    <row r="19" spans="1:13" ht="25.5" customHeight="1" x14ac:dyDescent="0.3">
      <c r="A19" s="65" t="s">
        <v>21</v>
      </c>
      <c r="B19" s="27">
        <v>58800</v>
      </c>
      <c r="C19" s="28">
        <v>30473.57</v>
      </c>
      <c r="D19" s="28">
        <v>58800</v>
      </c>
      <c r="E19" s="28">
        <v>24500</v>
      </c>
      <c r="F19" s="28">
        <v>22557.16</v>
      </c>
      <c r="G19" s="28">
        <f t="shared" si="0"/>
        <v>-36242.839999999997</v>
      </c>
      <c r="H19" s="28">
        <f t="shared" si="3"/>
        <v>-1942.8400000000001</v>
      </c>
      <c r="I19" s="29">
        <f t="shared" si="4"/>
        <v>92.070040816326525</v>
      </c>
      <c r="J19" s="30">
        <f t="shared" si="1"/>
        <v>-7916.41</v>
      </c>
      <c r="K19" s="31">
        <f t="shared" si="2"/>
        <v>0</v>
      </c>
    </row>
    <row r="20" spans="1:13" ht="69" customHeight="1" x14ac:dyDescent="0.3">
      <c r="A20" s="63" t="s">
        <v>62</v>
      </c>
      <c r="B20" s="27">
        <v>0</v>
      </c>
      <c r="C20" s="28">
        <v>65210</v>
      </c>
      <c r="D20" s="28">
        <v>23000</v>
      </c>
      <c r="E20" s="28">
        <v>23000</v>
      </c>
      <c r="F20" s="28">
        <v>37400</v>
      </c>
      <c r="G20" s="28">
        <f t="shared" si="0"/>
        <v>37400</v>
      </c>
      <c r="H20" s="28">
        <f t="shared" si="3"/>
        <v>14400</v>
      </c>
      <c r="I20" s="29">
        <f t="shared" si="4"/>
        <v>162.60869565217391</v>
      </c>
      <c r="J20" s="30">
        <f t="shared" si="1"/>
        <v>-27810</v>
      </c>
      <c r="K20" s="31">
        <f t="shared" si="2"/>
        <v>23000</v>
      </c>
    </row>
    <row r="21" spans="1:13" ht="50.25" customHeight="1" x14ac:dyDescent="0.3">
      <c r="A21" s="68" t="s">
        <v>26</v>
      </c>
      <c r="B21" s="33">
        <v>97400</v>
      </c>
      <c r="C21" s="28">
        <v>32453</v>
      </c>
      <c r="D21" s="28">
        <v>97400</v>
      </c>
      <c r="E21" s="28">
        <v>40500</v>
      </c>
      <c r="F21" s="28">
        <v>57750</v>
      </c>
      <c r="G21" s="28">
        <f t="shared" si="0"/>
        <v>-39650</v>
      </c>
      <c r="H21" s="28">
        <f t="shared" si="3"/>
        <v>17250</v>
      </c>
      <c r="I21" s="29">
        <f t="shared" si="4"/>
        <v>142.59259259259258</v>
      </c>
      <c r="J21" s="30">
        <f t="shared" si="1"/>
        <v>25297</v>
      </c>
      <c r="K21" s="31">
        <f t="shared" si="2"/>
        <v>0</v>
      </c>
    </row>
    <row r="22" spans="1:13" ht="25.5" customHeight="1" x14ac:dyDescent="0.3">
      <c r="A22" s="63" t="s">
        <v>19</v>
      </c>
      <c r="B22" s="27">
        <v>3500800</v>
      </c>
      <c r="C22" s="28">
        <v>1404318.3</v>
      </c>
      <c r="D22" s="28">
        <v>3500800</v>
      </c>
      <c r="E22" s="28">
        <v>1458800</v>
      </c>
      <c r="F22" s="28">
        <v>953519.94</v>
      </c>
      <c r="G22" s="28">
        <f t="shared" si="0"/>
        <v>-2547280.06</v>
      </c>
      <c r="H22" s="28">
        <f t="shared" si="3"/>
        <v>-505280.06000000006</v>
      </c>
      <c r="I22" s="29">
        <f t="shared" si="4"/>
        <v>65.363308198519334</v>
      </c>
      <c r="J22" s="30">
        <f t="shared" si="1"/>
        <v>-450798.3600000001</v>
      </c>
      <c r="K22" s="31">
        <f t="shared" si="2"/>
        <v>0</v>
      </c>
      <c r="L22" s="5"/>
    </row>
    <row r="23" spans="1:13" ht="48" customHeight="1" x14ac:dyDescent="0.3">
      <c r="A23" s="63" t="s">
        <v>27</v>
      </c>
      <c r="B23" s="34">
        <v>250200</v>
      </c>
      <c r="C23" s="28">
        <v>106080</v>
      </c>
      <c r="D23" s="28">
        <v>250200</v>
      </c>
      <c r="E23" s="28">
        <v>104200</v>
      </c>
      <c r="F23" s="28">
        <v>86594</v>
      </c>
      <c r="G23" s="28">
        <f t="shared" si="0"/>
        <v>-163606</v>
      </c>
      <c r="H23" s="28">
        <f t="shared" si="3"/>
        <v>-17606</v>
      </c>
      <c r="I23" s="29">
        <f t="shared" si="4"/>
        <v>83.103646833013428</v>
      </c>
      <c r="J23" s="30">
        <f t="shared" si="1"/>
        <v>-19486</v>
      </c>
      <c r="K23" s="31">
        <f t="shared" si="2"/>
        <v>0</v>
      </c>
    </row>
    <row r="24" spans="1:13" ht="121.5" customHeight="1" x14ac:dyDescent="0.3">
      <c r="A24" s="72" t="s">
        <v>79</v>
      </c>
      <c r="B24" s="34">
        <v>0</v>
      </c>
      <c r="C24" s="28">
        <v>5760</v>
      </c>
      <c r="D24" s="28">
        <v>0</v>
      </c>
      <c r="E24" s="28">
        <v>0</v>
      </c>
      <c r="F24" s="28">
        <v>0</v>
      </c>
      <c r="G24" s="28">
        <f t="shared" si="0"/>
        <v>0</v>
      </c>
      <c r="H24" s="28">
        <f t="shared" si="3"/>
        <v>0</v>
      </c>
      <c r="I24" s="29">
        <f t="shared" si="4"/>
        <v>0</v>
      </c>
      <c r="J24" s="30">
        <f t="shared" si="1"/>
        <v>-5760</v>
      </c>
      <c r="K24" s="31">
        <f t="shared" si="2"/>
        <v>0</v>
      </c>
    </row>
    <row r="25" spans="1:13" ht="68.25" customHeight="1" x14ac:dyDescent="0.3">
      <c r="A25" s="63" t="s">
        <v>68</v>
      </c>
      <c r="B25" s="27">
        <v>1800000</v>
      </c>
      <c r="C25" s="28">
        <v>1430324.94</v>
      </c>
      <c r="D25" s="28">
        <v>1800000</v>
      </c>
      <c r="E25" s="28">
        <v>750000</v>
      </c>
      <c r="F25" s="28">
        <v>1743335.14</v>
      </c>
      <c r="G25" s="28">
        <f t="shared" si="0"/>
        <v>-56664.860000000102</v>
      </c>
      <c r="H25" s="28">
        <f t="shared" si="3"/>
        <v>993335.1399999999</v>
      </c>
      <c r="I25" s="29">
        <f t="shared" si="4"/>
        <v>232.44468533333333</v>
      </c>
      <c r="J25" s="30">
        <f t="shared" si="1"/>
        <v>313010.19999999995</v>
      </c>
      <c r="K25" s="31">
        <f t="shared" si="2"/>
        <v>0</v>
      </c>
      <c r="L25" s="5"/>
      <c r="M25" s="5"/>
    </row>
    <row r="26" spans="1:13" ht="24.75" customHeight="1" x14ac:dyDescent="0.3">
      <c r="A26" s="67" t="s">
        <v>18</v>
      </c>
      <c r="B26" s="32">
        <v>33000</v>
      </c>
      <c r="C26" s="28">
        <v>14249.24</v>
      </c>
      <c r="D26" s="28">
        <v>33000</v>
      </c>
      <c r="E26" s="28">
        <v>13800</v>
      </c>
      <c r="F26" s="28">
        <v>31684.74</v>
      </c>
      <c r="G26" s="28">
        <f t="shared" si="0"/>
        <v>-1315.2599999999984</v>
      </c>
      <c r="H26" s="28">
        <f t="shared" si="3"/>
        <v>17884.740000000002</v>
      </c>
      <c r="I26" s="29">
        <f t="shared" si="4"/>
        <v>229.5995652173913</v>
      </c>
      <c r="J26" s="30">
        <f t="shared" si="1"/>
        <v>17435.5</v>
      </c>
      <c r="K26" s="31">
        <f t="shared" si="2"/>
        <v>0</v>
      </c>
      <c r="L26" s="5"/>
      <c r="M26" s="5"/>
    </row>
    <row r="27" spans="1:13" ht="24.75" customHeight="1" x14ac:dyDescent="0.3">
      <c r="A27" s="65" t="s">
        <v>8</v>
      </c>
      <c r="B27" s="27">
        <v>790700</v>
      </c>
      <c r="C27" s="28">
        <v>402864.56</v>
      </c>
      <c r="D27" s="28">
        <v>790700</v>
      </c>
      <c r="E27" s="28">
        <v>329500</v>
      </c>
      <c r="F27" s="28">
        <v>776629.44</v>
      </c>
      <c r="G27" s="28">
        <f t="shared" si="0"/>
        <v>-14070.560000000056</v>
      </c>
      <c r="H27" s="28">
        <f t="shared" si="3"/>
        <v>447129.43999999994</v>
      </c>
      <c r="I27" s="29">
        <f t="shared" si="4"/>
        <v>235.69937481031866</v>
      </c>
      <c r="J27" s="30">
        <f t="shared" si="1"/>
        <v>373764.87999999995</v>
      </c>
      <c r="K27" s="31">
        <f t="shared" si="2"/>
        <v>0</v>
      </c>
      <c r="L27" s="5"/>
      <c r="M27" s="5"/>
    </row>
    <row r="28" spans="1:13" ht="102" customHeight="1" x14ac:dyDescent="0.3">
      <c r="A28" s="73" t="s">
        <v>30</v>
      </c>
      <c r="B28" s="35">
        <v>0</v>
      </c>
      <c r="C28" s="28">
        <v>82530.539999999994</v>
      </c>
      <c r="D28" s="28">
        <v>0</v>
      </c>
      <c r="E28" s="28">
        <v>0</v>
      </c>
      <c r="F28" s="28">
        <v>0</v>
      </c>
      <c r="G28" s="28">
        <f t="shared" si="0"/>
        <v>0</v>
      </c>
      <c r="H28" s="28">
        <f t="shared" si="3"/>
        <v>0</v>
      </c>
      <c r="I28" s="29">
        <f t="shared" si="4"/>
        <v>0</v>
      </c>
      <c r="J28" s="30">
        <f t="shared" si="1"/>
        <v>-82530.539999999994</v>
      </c>
      <c r="K28" s="31">
        <f t="shared" si="2"/>
        <v>0</v>
      </c>
      <c r="L28" s="5"/>
      <c r="M28" s="5"/>
    </row>
    <row r="29" spans="1:13" ht="24.75" customHeight="1" x14ac:dyDescent="0.3">
      <c r="A29" s="65" t="s">
        <v>9</v>
      </c>
      <c r="B29" s="27">
        <v>0</v>
      </c>
      <c r="C29" s="28">
        <v>0</v>
      </c>
      <c r="D29" s="28">
        <v>0</v>
      </c>
      <c r="E29" s="28">
        <v>0</v>
      </c>
      <c r="F29" s="28">
        <v>0</v>
      </c>
      <c r="G29" s="28">
        <f t="shared" si="0"/>
        <v>0</v>
      </c>
      <c r="H29" s="28">
        <f t="shared" si="3"/>
        <v>0</v>
      </c>
      <c r="I29" s="29">
        <f t="shared" si="4"/>
        <v>0</v>
      </c>
      <c r="J29" s="30">
        <f t="shared" si="1"/>
        <v>0</v>
      </c>
      <c r="K29" s="31">
        <f t="shared" si="2"/>
        <v>0</v>
      </c>
      <c r="L29" s="5"/>
      <c r="M29" s="5"/>
    </row>
    <row r="30" spans="1:13" ht="48" customHeight="1" x14ac:dyDescent="0.3">
      <c r="A30" s="63" t="s">
        <v>14</v>
      </c>
      <c r="B30" s="34">
        <v>0</v>
      </c>
      <c r="C30" s="28">
        <v>0</v>
      </c>
      <c r="D30" s="28">
        <v>0</v>
      </c>
      <c r="E30" s="28">
        <v>0</v>
      </c>
      <c r="F30" s="28">
        <v>0</v>
      </c>
      <c r="G30" s="28">
        <f t="shared" si="0"/>
        <v>0</v>
      </c>
      <c r="H30" s="28">
        <f t="shared" si="3"/>
        <v>0</v>
      </c>
      <c r="I30" s="29">
        <f t="shared" si="4"/>
        <v>0</v>
      </c>
      <c r="J30" s="30">
        <f t="shared" si="1"/>
        <v>0</v>
      </c>
      <c r="K30" s="31">
        <f t="shared" si="2"/>
        <v>0</v>
      </c>
      <c r="L30" s="5"/>
      <c r="M30" s="5"/>
    </row>
    <row r="31" spans="1:13" ht="24.75" customHeight="1" x14ac:dyDescent="0.3">
      <c r="A31" s="65" t="s">
        <v>11</v>
      </c>
      <c r="B31" s="27">
        <v>0</v>
      </c>
      <c r="C31" s="28">
        <v>3150.65</v>
      </c>
      <c r="D31" s="28">
        <v>0</v>
      </c>
      <c r="E31" s="28">
        <v>0</v>
      </c>
      <c r="F31" s="28">
        <v>2278.9499999999998</v>
      </c>
      <c r="G31" s="28">
        <f t="shared" si="0"/>
        <v>2278.9499999999998</v>
      </c>
      <c r="H31" s="28">
        <f t="shared" si="3"/>
        <v>2278.9499999999998</v>
      </c>
      <c r="I31" s="29">
        <f t="shared" si="4"/>
        <v>0</v>
      </c>
      <c r="J31" s="30">
        <f t="shared" si="1"/>
        <v>-871.70000000000027</v>
      </c>
      <c r="K31" s="31">
        <f t="shared" si="2"/>
        <v>0</v>
      </c>
      <c r="L31" s="5"/>
      <c r="M31" s="5"/>
    </row>
    <row r="32" spans="1:13" ht="24.75" customHeight="1" x14ac:dyDescent="0.4">
      <c r="A32" s="21" t="s">
        <v>23</v>
      </c>
      <c r="B32" s="36">
        <f>B33+B37+B38+B39</f>
        <v>93565000</v>
      </c>
      <c r="C32" s="36">
        <f>C33+C37+C38+C39</f>
        <v>52733928.86999999</v>
      </c>
      <c r="D32" s="36">
        <f>D33+D37+D38+D39</f>
        <v>100941000</v>
      </c>
      <c r="E32" s="36">
        <f>E33+E37+E38+E39</f>
        <v>46361200</v>
      </c>
      <c r="F32" s="36">
        <f>F33+F37+F38+F39</f>
        <v>43969337.349999994</v>
      </c>
      <c r="G32" s="37">
        <f t="shared" si="0"/>
        <v>-49595662.650000006</v>
      </c>
      <c r="H32" s="37">
        <f t="shared" si="3"/>
        <v>-2391862.650000006</v>
      </c>
      <c r="I32" s="38">
        <f t="shared" ref="I32:I66" si="5">IF(E32=0,0,F32/E32*100)</f>
        <v>94.840809448418057</v>
      </c>
      <c r="J32" s="39">
        <f t="shared" si="1"/>
        <v>-8764591.5199999958</v>
      </c>
      <c r="K32" s="40">
        <f t="shared" si="2"/>
        <v>7376000</v>
      </c>
      <c r="L32" s="5"/>
      <c r="M32" s="5"/>
    </row>
    <row r="33" spans="1:13" ht="24" customHeight="1" x14ac:dyDescent="0.3">
      <c r="A33" s="67" t="s">
        <v>33</v>
      </c>
      <c r="B33" s="32">
        <f>B34+B35+B36</f>
        <v>51102000</v>
      </c>
      <c r="C33" s="28">
        <f>C34+C35+C36</f>
        <v>35884722.319999993</v>
      </c>
      <c r="D33" s="28">
        <f>D34+D35+D36</f>
        <v>58478000</v>
      </c>
      <c r="E33" s="28">
        <f>E34+E35+E36</f>
        <v>28668500</v>
      </c>
      <c r="F33" s="28">
        <f>F34+F35+F36</f>
        <v>26525305.219999999</v>
      </c>
      <c r="G33" s="28">
        <f t="shared" si="0"/>
        <v>-24576694.780000001</v>
      </c>
      <c r="H33" s="28">
        <f t="shared" si="3"/>
        <v>-2143194.7800000012</v>
      </c>
      <c r="I33" s="29">
        <f t="shared" si="5"/>
        <v>92.524217241920567</v>
      </c>
      <c r="J33" s="41">
        <f t="shared" si="1"/>
        <v>-9359417.099999994</v>
      </c>
      <c r="K33" s="31">
        <f t="shared" si="2"/>
        <v>7376000</v>
      </c>
      <c r="L33" s="5"/>
      <c r="M33" s="5"/>
    </row>
    <row r="34" spans="1:13" ht="48" customHeight="1" x14ac:dyDescent="0.3">
      <c r="A34" s="68" t="s">
        <v>32</v>
      </c>
      <c r="B34" s="33">
        <v>6797600</v>
      </c>
      <c r="C34" s="28">
        <v>1819946.8</v>
      </c>
      <c r="D34" s="28">
        <v>6797600</v>
      </c>
      <c r="E34" s="28">
        <v>2832300</v>
      </c>
      <c r="F34" s="28">
        <v>1763391.86</v>
      </c>
      <c r="G34" s="28">
        <f t="shared" si="0"/>
        <v>-5034208.1399999997</v>
      </c>
      <c r="H34" s="28">
        <f t="shared" si="3"/>
        <v>-1068908.1399999999</v>
      </c>
      <c r="I34" s="29">
        <f t="shared" si="5"/>
        <v>62.260066377149315</v>
      </c>
      <c r="J34" s="41">
        <f t="shared" si="1"/>
        <v>-56554.939999999944</v>
      </c>
      <c r="K34" s="31">
        <f t="shared" si="2"/>
        <v>0</v>
      </c>
      <c r="L34" s="5"/>
      <c r="M34" s="5"/>
    </row>
    <row r="35" spans="1:13" ht="24" customHeight="1" x14ac:dyDescent="0.3">
      <c r="A35" s="69" t="s">
        <v>20</v>
      </c>
      <c r="B35" s="32">
        <v>44129400</v>
      </c>
      <c r="C35" s="28">
        <v>33998958.859999999</v>
      </c>
      <c r="D35" s="28">
        <v>51505400</v>
      </c>
      <c r="E35" s="28">
        <v>25763200</v>
      </c>
      <c r="F35" s="28">
        <v>24706205.23</v>
      </c>
      <c r="G35" s="28">
        <f t="shared" si="0"/>
        <v>-19423194.77</v>
      </c>
      <c r="H35" s="28">
        <f t="shared" si="3"/>
        <v>-1056994.7699999996</v>
      </c>
      <c r="I35" s="29">
        <f t="shared" si="5"/>
        <v>95.897269089243579</v>
      </c>
      <c r="J35" s="41">
        <f t="shared" si="1"/>
        <v>-9292753.629999999</v>
      </c>
      <c r="K35" s="31">
        <f t="shared" si="2"/>
        <v>7376000</v>
      </c>
      <c r="L35" s="5"/>
      <c r="M35" s="5"/>
    </row>
    <row r="36" spans="1:13" ht="24" customHeight="1" x14ac:dyDescent="0.3">
      <c r="A36" s="69" t="s">
        <v>29</v>
      </c>
      <c r="B36" s="32">
        <v>175000</v>
      </c>
      <c r="C36" s="28">
        <v>65816.66</v>
      </c>
      <c r="D36" s="28">
        <v>175000</v>
      </c>
      <c r="E36" s="28">
        <v>73000</v>
      </c>
      <c r="F36" s="28">
        <v>55708.13</v>
      </c>
      <c r="G36" s="28">
        <f t="shared" si="0"/>
        <v>-119291.87</v>
      </c>
      <c r="H36" s="28">
        <f t="shared" si="3"/>
        <v>-17291.870000000003</v>
      </c>
      <c r="I36" s="29">
        <f t="shared" si="5"/>
        <v>76.312506849315071</v>
      </c>
      <c r="J36" s="41">
        <f t="shared" si="1"/>
        <v>-10108.530000000006</v>
      </c>
      <c r="K36" s="31">
        <f t="shared" si="2"/>
        <v>0</v>
      </c>
      <c r="L36" s="5"/>
      <c r="M36" s="5"/>
    </row>
    <row r="37" spans="1:13" ht="24" customHeight="1" x14ac:dyDescent="0.3">
      <c r="A37" s="67" t="s">
        <v>87</v>
      </c>
      <c r="B37" s="32">
        <v>101800</v>
      </c>
      <c r="C37" s="28">
        <v>40357.93</v>
      </c>
      <c r="D37" s="28">
        <v>101800</v>
      </c>
      <c r="E37" s="28">
        <v>42300</v>
      </c>
      <c r="F37" s="28">
        <v>53763.41</v>
      </c>
      <c r="G37" s="28">
        <f t="shared" si="0"/>
        <v>-48036.59</v>
      </c>
      <c r="H37" s="28">
        <f t="shared" si="3"/>
        <v>11463.410000000003</v>
      </c>
      <c r="I37" s="29">
        <f t="shared" si="5"/>
        <v>127.10026004728132</v>
      </c>
      <c r="J37" s="41">
        <f t="shared" si="1"/>
        <v>13405.480000000003</v>
      </c>
      <c r="K37" s="31">
        <f t="shared" si="2"/>
        <v>0</v>
      </c>
      <c r="L37" s="5"/>
      <c r="M37" s="5"/>
    </row>
    <row r="38" spans="1:13" ht="24" customHeight="1" x14ac:dyDescent="0.3">
      <c r="A38" s="67" t="s">
        <v>34</v>
      </c>
      <c r="B38" s="32">
        <v>91000</v>
      </c>
      <c r="C38" s="28">
        <v>32832.68</v>
      </c>
      <c r="D38" s="28">
        <v>91000</v>
      </c>
      <c r="E38" s="28">
        <v>37900</v>
      </c>
      <c r="F38" s="28">
        <v>21220</v>
      </c>
      <c r="G38" s="28">
        <f t="shared" si="0"/>
        <v>-69780</v>
      </c>
      <c r="H38" s="28">
        <f t="shared" si="3"/>
        <v>-16680</v>
      </c>
      <c r="I38" s="29">
        <f t="shared" si="5"/>
        <v>55.989445910290236</v>
      </c>
      <c r="J38" s="41">
        <f t="shared" si="1"/>
        <v>-11612.68</v>
      </c>
      <c r="K38" s="31">
        <f t="shared" si="2"/>
        <v>0</v>
      </c>
    </row>
    <row r="39" spans="1:13" ht="24" customHeight="1" x14ac:dyDescent="0.3">
      <c r="A39" s="65" t="s">
        <v>35</v>
      </c>
      <c r="B39" s="27">
        <v>42270200</v>
      </c>
      <c r="C39" s="28">
        <v>16776015.939999999</v>
      </c>
      <c r="D39" s="28">
        <v>42270200</v>
      </c>
      <c r="E39" s="28">
        <v>17612500</v>
      </c>
      <c r="F39" s="28">
        <v>17369048.719999999</v>
      </c>
      <c r="G39" s="28">
        <f t="shared" si="0"/>
        <v>-24901151.280000001</v>
      </c>
      <c r="H39" s="28">
        <f t="shared" si="3"/>
        <v>-243451.28000000119</v>
      </c>
      <c r="I39" s="29">
        <f t="shared" si="5"/>
        <v>98.617735812633072</v>
      </c>
      <c r="J39" s="41">
        <f t="shared" si="1"/>
        <v>593032.77999999933</v>
      </c>
      <c r="K39" s="31">
        <f t="shared" si="2"/>
        <v>0</v>
      </c>
    </row>
    <row r="40" spans="1:13" ht="24.75" customHeight="1" x14ac:dyDescent="0.4">
      <c r="A40" s="21" t="s">
        <v>1</v>
      </c>
      <c r="B40" s="36">
        <f>B10+B11+B12+B13+B14+B15+B16+B17+B18+B19+B20+B21+B22+B23+B24+B25+B26+B27+B28+B29+B30+B31+B32</f>
        <v>321910600</v>
      </c>
      <c r="C40" s="36">
        <f>C10+C11+C12+C13+C14+C15+C16+C17+C18+C19+C20+C21+C22+C23+C24+C25+C26+C27+C28+C29+C30+C31+C32</f>
        <v>134694885.72999996</v>
      </c>
      <c r="D40" s="36">
        <f>D10+D11+D12+D13+D14+D15+D16+D17+D18+D19+D20+D21+D22+D23+D24+D25+D26+D27+D28+D29+D30+D31+D32</f>
        <v>329510600</v>
      </c>
      <c r="E40" s="36">
        <f>E10+E11+E12+E13+E14+E15+E16+E17+E18+E19+E20+E21+E22+E23+E24+E25+E26+E27+E28+E29+E30+E31+E32</f>
        <v>141729300</v>
      </c>
      <c r="F40" s="36">
        <f>F10+F11+F12+F13+F14+F15+F16+F17+F18+F19+F20+F21+F22+F23+F24+F25+F26+F27+F28+F29+F30+F31+F32</f>
        <v>134321457.32999998</v>
      </c>
      <c r="G40" s="37">
        <f t="shared" si="0"/>
        <v>-187589142.67000002</v>
      </c>
      <c r="H40" s="37">
        <f t="shared" ref="H40:H66" si="6">F40-E40</f>
        <v>-7407842.6700000167</v>
      </c>
      <c r="I40" s="38">
        <f t="shared" si="5"/>
        <v>94.773245426316208</v>
      </c>
      <c r="J40" s="39">
        <f t="shared" si="1"/>
        <v>-373428.39999997616</v>
      </c>
      <c r="K40" s="40">
        <f t="shared" si="2"/>
        <v>7600000</v>
      </c>
    </row>
    <row r="41" spans="1:13" ht="24.75" customHeight="1" x14ac:dyDescent="0.35">
      <c r="A41" s="64" t="s">
        <v>66</v>
      </c>
      <c r="B41" s="36">
        <f t="shared" ref="B41:G41" si="7">B42+B49+B50+B43</f>
        <v>124803000</v>
      </c>
      <c r="C41" s="36">
        <f t="shared" si="7"/>
        <v>170206060.91</v>
      </c>
      <c r="D41" s="36">
        <f t="shared" si="7"/>
        <v>130494345</v>
      </c>
      <c r="E41" s="36">
        <f t="shared" si="7"/>
        <v>60436355</v>
      </c>
      <c r="F41" s="36">
        <f t="shared" si="7"/>
        <v>60422782.950000003</v>
      </c>
      <c r="G41" s="36">
        <f t="shared" si="7"/>
        <v>-64380217.049999997</v>
      </c>
      <c r="H41" s="36">
        <f>F41-E41</f>
        <v>-13572.04999999702</v>
      </c>
      <c r="I41" s="38">
        <f t="shared" si="5"/>
        <v>99.977543235358922</v>
      </c>
      <c r="J41" s="39">
        <f t="shared" si="1"/>
        <v>-109783277.95999999</v>
      </c>
      <c r="K41" s="40">
        <f t="shared" si="2"/>
        <v>5691345</v>
      </c>
    </row>
    <row r="42" spans="1:13" ht="24.75" customHeight="1" x14ac:dyDescent="0.3">
      <c r="A42" s="65" t="s">
        <v>72</v>
      </c>
      <c r="B42" s="27">
        <v>16994400</v>
      </c>
      <c r="C42" s="28">
        <v>5482600</v>
      </c>
      <c r="D42" s="28">
        <v>16994400</v>
      </c>
      <c r="E42" s="28">
        <v>7081000</v>
      </c>
      <c r="F42" s="28">
        <v>7081000</v>
      </c>
      <c r="G42" s="28">
        <f t="shared" si="0"/>
        <v>-9913400</v>
      </c>
      <c r="H42" s="28">
        <f t="shared" si="6"/>
        <v>0</v>
      </c>
      <c r="I42" s="29">
        <f t="shared" si="5"/>
        <v>100</v>
      </c>
      <c r="J42" s="41">
        <f t="shared" si="1"/>
        <v>1598400</v>
      </c>
      <c r="K42" s="31">
        <f t="shared" si="2"/>
        <v>0</v>
      </c>
    </row>
    <row r="43" spans="1:13" ht="24" customHeight="1" x14ac:dyDescent="0.3">
      <c r="A43" s="65" t="s">
        <v>73</v>
      </c>
      <c r="B43" s="27">
        <f>B44+B45+B46+B47+B48</f>
        <v>105627300</v>
      </c>
      <c r="C43" s="27">
        <f>C44+C45+C46+C47+C48</f>
        <v>62932200</v>
      </c>
      <c r="D43" s="27">
        <f>D44+D45+D46+D47+D48</f>
        <v>107616800</v>
      </c>
      <c r="E43" s="27">
        <f>E44+E45+E46+E47+E48</f>
        <v>50963700</v>
      </c>
      <c r="F43" s="27">
        <f>F44+F45+F46+F47+F48</f>
        <v>50963700</v>
      </c>
      <c r="G43" s="28">
        <f t="shared" si="0"/>
        <v>-54663600</v>
      </c>
      <c r="H43" s="28">
        <f t="shared" si="6"/>
        <v>0</v>
      </c>
      <c r="I43" s="29">
        <f t="shared" si="5"/>
        <v>100</v>
      </c>
      <c r="J43" s="41">
        <f t="shared" si="1"/>
        <v>-11968500</v>
      </c>
      <c r="K43" s="31">
        <f t="shared" si="2"/>
        <v>1989500</v>
      </c>
    </row>
    <row r="44" spans="1:13" ht="0.75" hidden="1" customHeight="1" x14ac:dyDescent="0.3">
      <c r="A44" s="63" t="s">
        <v>78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8">
        <f t="shared" si="0"/>
        <v>0</v>
      </c>
      <c r="H44" s="28">
        <f t="shared" si="6"/>
        <v>0</v>
      </c>
      <c r="I44" s="29">
        <f t="shared" si="5"/>
        <v>0</v>
      </c>
      <c r="J44" s="41">
        <f t="shared" si="1"/>
        <v>0</v>
      </c>
      <c r="K44" s="31">
        <f t="shared" si="2"/>
        <v>0</v>
      </c>
    </row>
    <row r="45" spans="1:13" ht="24.75" customHeight="1" x14ac:dyDescent="0.3">
      <c r="A45" s="65" t="s">
        <v>77</v>
      </c>
      <c r="B45" s="27">
        <v>0</v>
      </c>
      <c r="C45" s="27">
        <v>160000</v>
      </c>
      <c r="D45" s="27">
        <v>0</v>
      </c>
      <c r="E45" s="27">
        <v>0</v>
      </c>
      <c r="F45" s="27">
        <v>0</v>
      </c>
      <c r="G45" s="28">
        <f t="shared" si="0"/>
        <v>0</v>
      </c>
      <c r="H45" s="28">
        <f t="shared" si="6"/>
        <v>0</v>
      </c>
      <c r="I45" s="29">
        <f t="shared" si="5"/>
        <v>0</v>
      </c>
      <c r="J45" s="41">
        <f t="shared" si="1"/>
        <v>-160000</v>
      </c>
      <c r="K45" s="31">
        <f t="shared" si="2"/>
        <v>0</v>
      </c>
    </row>
    <row r="46" spans="1:13" ht="24.75" customHeight="1" x14ac:dyDescent="0.3">
      <c r="A46" s="66" t="s">
        <v>64</v>
      </c>
      <c r="B46" s="42">
        <v>91788600</v>
      </c>
      <c r="C46" s="28">
        <v>37864600</v>
      </c>
      <c r="D46" s="42">
        <f>91788600+1989500</f>
        <v>93778100</v>
      </c>
      <c r="E46" s="28">
        <v>37125000</v>
      </c>
      <c r="F46" s="28">
        <v>37125000</v>
      </c>
      <c r="G46" s="28">
        <f t="shared" si="0"/>
        <v>-54663600</v>
      </c>
      <c r="H46" s="28">
        <f t="shared" si="6"/>
        <v>0</v>
      </c>
      <c r="I46" s="29">
        <f t="shared" si="5"/>
        <v>100</v>
      </c>
      <c r="J46" s="41">
        <f t="shared" si="1"/>
        <v>-739600</v>
      </c>
      <c r="K46" s="31">
        <f t="shared" si="2"/>
        <v>1989500</v>
      </c>
    </row>
    <row r="47" spans="1:13" ht="24.75" customHeight="1" x14ac:dyDescent="0.3">
      <c r="A47" s="63" t="s">
        <v>65</v>
      </c>
      <c r="B47" s="34">
        <v>13838700</v>
      </c>
      <c r="C47" s="28">
        <v>21427600</v>
      </c>
      <c r="D47" s="34">
        <v>13838700</v>
      </c>
      <c r="E47" s="28">
        <v>13838700</v>
      </c>
      <c r="F47" s="28">
        <v>13838700</v>
      </c>
      <c r="G47" s="28">
        <f t="shared" si="0"/>
        <v>0</v>
      </c>
      <c r="H47" s="28">
        <f t="shared" si="6"/>
        <v>0</v>
      </c>
      <c r="I47" s="29">
        <f t="shared" si="5"/>
        <v>100</v>
      </c>
      <c r="J47" s="41">
        <f t="shared" si="1"/>
        <v>-7588900</v>
      </c>
      <c r="K47" s="31">
        <f t="shared" si="2"/>
        <v>0</v>
      </c>
    </row>
    <row r="48" spans="1:13" ht="45.75" customHeight="1" x14ac:dyDescent="0.3">
      <c r="A48" s="63" t="s">
        <v>75</v>
      </c>
      <c r="B48" s="34">
        <v>0</v>
      </c>
      <c r="C48" s="27">
        <v>3480000</v>
      </c>
      <c r="D48" s="34">
        <v>0</v>
      </c>
      <c r="E48" s="27">
        <v>0</v>
      </c>
      <c r="F48" s="27">
        <v>0</v>
      </c>
      <c r="G48" s="28">
        <f t="shared" si="0"/>
        <v>0</v>
      </c>
      <c r="H48" s="28">
        <f t="shared" si="6"/>
        <v>0</v>
      </c>
      <c r="I48" s="29">
        <f t="shared" si="5"/>
        <v>0</v>
      </c>
      <c r="J48" s="41">
        <f t="shared" si="1"/>
        <v>-3480000</v>
      </c>
      <c r="K48" s="31">
        <f t="shared" si="2"/>
        <v>0</v>
      </c>
    </row>
    <row r="49" spans="1:11" ht="45" customHeight="1" x14ac:dyDescent="0.3">
      <c r="A49" s="63" t="s">
        <v>74</v>
      </c>
      <c r="B49" s="34">
        <v>0</v>
      </c>
      <c r="C49" s="27">
        <v>1676830</v>
      </c>
      <c r="D49" s="34">
        <v>0</v>
      </c>
      <c r="E49" s="27">
        <v>0</v>
      </c>
      <c r="F49" s="27">
        <v>0</v>
      </c>
      <c r="G49" s="28">
        <f t="shared" si="0"/>
        <v>0</v>
      </c>
      <c r="H49" s="28">
        <f t="shared" si="6"/>
        <v>0</v>
      </c>
      <c r="I49" s="29">
        <f t="shared" si="5"/>
        <v>0</v>
      </c>
      <c r="J49" s="41">
        <f t="shared" si="1"/>
        <v>-1676830</v>
      </c>
      <c r="K49" s="31">
        <f t="shared" si="2"/>
        <v>0</v>
      </c>
    </row>
    <row r="50" spans="1:11" ht="45" customHeight="1" x14ac:dyDescent="0.3">
      <c r="A50" s="63" t="s">
        <v>71</v>
      </c>
      <c r="B50" s="34">
        <v>2181300</v>
      </c>
      <c r="C50" s="27">
        <v>100114430.91</v>
      </c>
      <c r="D50" s="27">
        <v>5883145</v>
      </c>
      <c r="E50" s="27">
        <v>2391655</v>
      </c>
      <c r="F50" s="27">
        <v>2378082.9500000002</v>
      </c>
      <c r="G50" s="28">
        <f t="shared" si="0"/>
        <v>196782.95000000019</v>
      </c>
      <c r="H50" s="28">
        <f t="shared" si="6"/>
        <v>-13572.049999999814</v>
      </c>
      <c r="I50" s="29">
        <f t="shared" si="5"/>
        <v>99.432524757960493</v>
      </c>
      <c r="J50" s="41">
        <f t="shared" si="1"/>
        <v>-97736347.959999993</v>
      </c>
      <c r="K50" s="31">
        <f t="shared" si="2"/>
        <v>3701845</v>
      </c>
    </row>
    <row r="51" spans="1:11" ht="24.75" customHeight="1" x14ac:dyDescent="0.4">
      <c r="A51" s="21" t="s">
        <v>5</v>
      </c>
      <c r="B51" s="36">
        <f>B40+B41</f>
        <v>446713600</v>
      </c>
      <c r="C51" s="36">
        <f>C40+C41</f>
        <v>304900946.63999999</v>
      </c>
      <c r="D51" s="36">
        <f>D40+D41</f>
        <v>460004945</v>
      </c>
      <c r="E51" s="36">
        <f>E40+E41</f>
        <v>202165655</v>
      </c>
      <c r="F51" s="36">
        <f>F40+F41</f>
        <v>194744240.27999997</v>
      </c>
      <c r="G51" s="37">
        <f t="shared" si="0"/>
        <v>-251969359.72000003</v>
      </c>
      <c r="H51" s="37">
        <f t="shared" si="6"/>
        <v>-7421414.7200000286</v>
      </c>
      <c r="I51" s="38">
        <f t="shared" si="5"/>
        <v>96.32904277435253</v>
      </c>
      <c r="J51" s="39">
        <f t="shared" si="1"/>
        <v>-110156706.36000001</v>
      </c>
      <c r="K51" s="40">
        <f t="shared" si="2"/>
        <v>13291345</v>
      </c>
    </row>
    <row r="52" spans="1:11" ht="24" customHeight="1" x14ac:dyDescent="0.4">
      <c r="A52" s="21" t="s">
        <v>41</v>
      </c>
      <c r="B52" s="36"/>
      <c r="C52" s="37"/>
      <c r="D52" s="37"/>
      <c r="E52" s="37"/>
      <c r="F52" s="28"/>
      <c r="G52" s="28"/>
      <c r="H52" s="28"/>
      <c r="I52" s="58"/>
      <c r="J52" s="41"/>
      <c r="K52" s="31"/>
    </row>
    <row r="53" spans="1:11" ht="25.5" customHeight="1" x14ac:dyDescent="0.3">
      <c r="A53" s="63" t="s">
        <v>55</v>
      </c>
      <c r="B53" s="34">
        <v>9928300</v>
      </c>
      <c r="C53" s="28">
        <v>6873023.3700000001</v>
      </c>
      <c r="D53" s="28">
        <v>9928300</v>
      </c>
      <c r="E53" s="28">
        <v>4136791.67</v>
      </c>
      <c r="F53" s="28">
        <v>2533758.37</v>
      </c>
      <c r="G53" s="28">
        <f t="shared" ref="G53:G66" si="8">F53-B53</f>
        <v>-7394541.6299999999</v>
      </c>
      <c r="H53" s="28">
        <f t="shared" si="6"/>
        <v>-1603033.2999999998</v>
      </c>
      <c r="I53" s="29">
        <f t="shared" si="5"/>
        <v>61.249358733116964</v>
      </c>
      <c r="J53" s="41">
        <f t="shared" ref="J53:J66" si="9">F53-C53</f>
        <v>-4339265</v>
      </c>
      <c r="K53" s="31">
        <f t="shared" ref="K53:K66" si="10">D53-B53</f>
        <v>0</v>
      </c>
    </row>
    <row r="54" spans="1:11" ht="48" customHeight="1" x14ac:dyDescent="0.3">
      <c r="A54" s="63" t="s">
        <v>42</v>
      </c>
      <c r="B54" s="34">
        <v>0</v>
      </c>
      <c r="C54" s="28">
        <v>2955.01</v>
      </c>
      <c r="D54" s="28">
        <v>0</v>
      </c>
      <c r="E54" s="28">
        <v>0</v>
      </c>
      <c r="F54" s="28">
        <v>463.33</v>
      </c>
      <c r="G54" s="28">
        <f t="shared" si="8"/>
        <v>463.33</v>
      </c>
      <c r="H54" s="28">
        <f t="shared" si="6"/>
        <v>463.33</v>
      </c>
      <c r="I54" s="29">
        <f t="shared" si="5"/>
        <v>0</v>
      </c>
      <c r="J54" s="41">
        <f t="shared" si="9"/>
        <v>-2491.6800000000003</v>
      </c>
      <c r="K54" s="31">
        <f t="shared" si="10"/>
        <v>0</v>
      </c>
    </row>
    <row r="55" spans="1:11" ht="45" customHeight="1" x14ac:dyDescent="0.3">
      <c r="A55" s="63" t="s">
        <v>43</v>
      </c>
      <c r="B55" s="34">
        <v>562900</v>
      </c>
      <c r="C55" s="28">
        <v>232992.32</v>
      </c>
      <c r="D55" s="28">
        <v>562900</v>
      </c>
      <c r="E55" s="28">
        <v>234400</v>
      </c>
      <c r="F55" s="28">
        <v>282548.28000000003</v>
      </c>
      <c r="G55" s="28">
        <f t="shared" si="8"/>
        <v>-280351.71999999997</v>
      </c>
      <c r="H55" s="28">
        <f t="shared" si="6"/>
        <v>48148.280000000028</v>
      </c>
      <c r="I55" s="29">
        <f t="shared" si="5"/>
        <v>120.54107508532424</v>
      </c>
      <c r="J55" s="41">
        <f t="shared" si="9"/>
        <v>49555.960000000021</v>
      </c>
      <c r="K55" s="31">
        <f t="shared" si="10"/>
        <v>0</v>
      </c>
    </row>
    <row r="56" spans="1:11" ht="0.75" hidden="1" customHeight="1" x14ac:dyDescent="0.3">
      <c r="A56" s="63" t="s">
        <v>56</v>
      </c>
      <c r="B56" s="34">
        <v>0</v>
      </c>
      <c r="C56" s="28">
        <v>0</v>
      </c>
      <c r="D56" s="28">
        <v>0</v>
      </c>
      <c r="E56" s="28">
        <v>0</v>
      </c>
      <c r="F56" s="28">
        <v>0</v>
      </c>
      <c r="G56" s="28">
        <f t="shared" si="8"/>
        <v>0</v>
      </c>
      <c r="H56" s="28">
        <f t="shared" si="6"/>
        <v>0</v>
      </c>
      <c r="I56" s="29">
        <f t="shared" si="5"/>
        <v>0</v>
      </c>
      <c r="J56" s="41">
        <f t="shared" si="9"/>
        <v>0</v>
      </c>
      <c r="K56" s="31">
        <f t="shared" si="10"/>
        <v>0</v>
      </c>
    </row>
    <row r="57" spans="1:11" ht="69" customHeight="1" x14ac:dyDescent="0.3">
      <c r="A57" s="63" t="s">
        <v>44</v>
      </c>
      <c r="B57" s="34">
        <v>0</v>
      </c>
      <c r="C57" s="28">
        <v>2165.1799999999998</v>
      </c>
      <c r="D57" s="28">
        <v>0</v>
      </c>
      <c r="E57" s="28">
        <v>0</v>
      </c>
      <c r="F57" s="28">
        <v>0</v>
      </c>
      <c r="G57" s="28">
        <f t="shared" si="8"/>
        <v>0</v>
      </c>
      <c r="H57" s="28">
        <f t="shared" si="6"/>
        <v>0</v>
      </c>
      <c r="I57" s="29">
        <f t="shared" si="5"/>
        <v>0</v>
      </c>
      <c r="J57" s="41">
        <f t="shared" si="9"/>
        <v>-2165.1799999999998</v>
      </c>
      <c r="K57" s="31">
        <f t="shared" si="10"/>
        <v>0</v>
      </c>
    </row>
    <row r="58" spans="1:11" ht="48" customHeight="1" x14ac:dyDescent="0.3">
      <c r="A58" s="63" t="s">
        <v>45</v>
      </c>
      <c r="B58" s="34">
        <v>0</v>
      </c>
      <c r="C58" s="28">
        <v>0</v>
      </c>
      <c r="D58" s="28">
        <v>0</v>
      </c>
      <c r="E58" s="28">
        <v>0</v>
      </c>
      <c r="F58" s="28">
        <v>0</v>
      </c>
      <c r="G58" s="28">
        <f t="shared" si="8"/>
        <v>0</v>
      </c>
      <c r="H58" s="28">
        <f t="shared" si="6"/>
        <v>0</v>
      </c>
      <c r="I58" s="29">
        <f t="shared" si="5"/>
        <v>0</v>
      </c>
      <c r="J58" s="41">
        <f t="shared" si="9"/>
        <v>0</v>
      </c>
      <c r="K58" s="31">
        <f t="shared" si="10"/>
        <v>0</v>
      </c>
    </row>
    <row r="59" spans="1:11" ht="24" customHeight="1" x14ac:dyDescent="0.35">
      <c r="A59" s="64" t="s">
        <v>22</v>
      </c>
      <c r="B59" s="36">
        <f>B60+B61+B62</f>
        <v>3500000</v>
      </c>
      <c r="C59" s="36">
        <f>C60+C61+C62</f>
        <v>264633.45999999996</v>
      </c>
      <c r="D59" s="36">
        <f>D60+D61+D62</f>
        <v>3500000</v>
      </c>
      <c r="E59" s="36">
        <f>E60+E61+E62</f>
        <v>232500</v>
      </c>
      <c r="F59" s="36">
        <f>F60+F61+F62</f>
        <v>124350.77</v>
      </c>
      <c r="G59" s="37">
        <f t="shared" si="8"/>
        <v>-3375649.23</v>
      </c>
      <c r="H59" s="37">
        <f t="shared" si="6"/>
        <v>-108149.23</v>
      </c>
      <c r="I59" s="38">
        <f t="shared" si="5"/>
        <v>53.484202150537641</v>
      </c>
      <c r="J59" s="39">
        <f t="shared" si="9"/>
        <v>-140282.68999999994</v>
      </c>
      <c r="K59" s="40">
        <f t="shared" si="10"/>
        <v>0</v>
      </c>
    </row>
    <row r="60" spans="1:11" ht="25.5" customHeight="1" x14ac:dyDescent="0.3">
      <c r="A60" s="65" t="s">
        <v>59</v>
      </c>
      <c r="B60" s="27">
        <v>2100000</v>
      </c>
      <c r="C60" s="28">
        <v>0</v>
      </c>
      <c r="D60" s="28">
        <v>2100000</v>
      </c>
      <c r="E60" s="28">
        <v>52500</v>
      </c>
      <c r="F60" s="28">
        <v>0</v>
      </c>
      <c r="G60" s="28">
        <f t="shared" si="8"/>
        <v>-2100000</v>
      </c>
      <c r="H60" s="28">
        <f t="shared" si="6"/>
        <v>-52500</v>
      </c>
      <c r="I60" s="29">
        <f t="shared" si="5"/>
        <v>0</v>
      </c>
      <c r="J60" s="41">
        <f t="shared" si="9"/>
        <v>0</v>
      </c>
      <c r="K60" s="31">
        <f t="shared" si="10"/>
        <v>0</v>
      </c>
    </row>
    <row r="61" spans="1:11" ht="24.75" customHeight="1" x14ac:dyDescent="0.3">
      <c r="A61" s="65" t="s">
        <v>58</v>
      </c>
      <c r="B61" s="27">
        <v>1000000</v>
      </c>
      <c r="C61" s="28">
        <v>103339.1</v>
      </c>
      <c r="D61" s="28">
        <v>1000000</v>
      </c>
      <c r="E61" s="28">
        <v>100000</v>
      </c>
      <c r="F61" s="28">
        <v>83474.61</v>
      </c>
      <c r="G61" s="28">
        <f t="shared" si="8"/>
        <v>-916525.39</v>
      </c>
      <c r="H61" s="28">
        <f t="shared" si="6"/>
        <v>-16525.39</v>
      </c>
      <c r="I61" s="29">
        <f t="shared" si="5"/>
        <v>83.474609999999998</v>
      </c>
      <c r="J61" s="41">
        <f t="shared" si="9"/>
        <v>-19864.490000000005</v>
      </c>
      <c r="K61" s="31">
        <f t="shared" si="10"/>
        <v>0</v>
      </c>
    </row>
    <row r="62" spans="1:11" ht="46.5" customHeight="1" x14ac:dyDescent="0.3">
      <c r="A62" s="63" t="s">
        <v>57</v>
      </c>
      <c r="B62" s="27">
        <v>400000</v>
      </c>
      <c r="C62" s="28">
        <v>161294.35999999999</v>
      </c>
      <c r="D62" s="28">
        <v>400000</v>
      </c>
      <c r="E62" s="28">
        <v>80000</v>
      </c>
      <c r="F62" s="28">
        <v>40876.160000000003</v>
      </c>
      <c r="G62" s="28">
        <f t="shared" si="8"/>
        <v>-359123.83999999997</v>
      </c>
      <c r="H62" s="28">
        <f t="shared" si="6"/>
        <v>-39123.839999999997</v>
      </c>
      <c r="I62" s="29">
        <f t="shared" si="5"/>
        <v>51.095200000000006</v>
      </c>
      <c r="J62" s="41">
        <f t="shared" si="9"/>
        <v>-120418.19999999998</v>
      </c>
      <c r="K62" s="31">
        <f t="shared" si="10"/>
        <v>0</v>
      </c>
    </row>
    <row r="63" spans="1:11" ht="0.75" hidden="1" customHeight="1" x14ac:dyDescent="0.3">
      <c r="A63" s="65" t="s">
        <v>60</v>
      </c>
      <c r="B63" s="27">
        <v>0</v>
      </c>
      <c r="C63" s="28">
        <v>0</v>
      </c>
      <c r="D63" s="28">
        <v>0</v>
      </c>
      <c r="E63" s="28">
        <v>0</v>
      </c>
      <c r="F63" s="28">
        <v>0</v>
      </c>
      <c r="G63" s="28">
        <f t="shared" si="8"/>
        <v>0</v>
      </c>
      <c r="H63" s="28">
        <f t="shared" si="6"/>
        <v>0</v>
      </c>
      <c r="I63" s="29">
        <f t="shared" si="5"/>
        <v>0</v>
      </c>
      <c r="J63" s="41">
        <f t="shared" si="9"/>
        <v>0</v>
      </c>
      <c r="K63" s="51">
        <f t="shared" si="10"/>
        <v>0</v>
      </c>
    </row>
    <row r="64" spans="1:11" ht="24.75" customHeight="1" x14ac:dyDescent="0.3">
      <c r="A64" s="65" t="s">
        <v>63</v>
      </c>
      <c r="B64" s="27">
        <v>0</v>
      </c>
      <c r="C64" s="27">
        <v>0</v>
      </c>
      <c r="D64" s="27">
        <v>370000</v>
      </c>
      <c r="E64" s="27">
        <v>189800</v>
      </c>
      <c r="F64" s="27">
        <v>0</v>
      </c>
      <c r="G64" s="28">
        <f t="shared" si="8"/>
        <v>0</v>
      </c>
      <c r="H64" s="28">
        <f t="shared" si="6"/>
        <v>-189800</v>
      </c>
      <c r="I64" s="29">
        <f t="shared" si="5"/>
        <v>0</v>
      </c>
      <c r="J64" s="41">
        <f t="shared" si="9"/>
        <v>0</v>
      </c>
      <c r="K64" s="43">
        <f t="shared" si="10"/>
        <v>370000</v>
      </c>
    </row>
    <row r="65" spans="1:16" ht="24" customHeight="1" x14ac:dyDescent="0.4">
      <c r="A65" s="21" t="s">
        <v>6</v>
      </c>
      <c r="B65" s="36">
        <f>B53+B54+B55+B56+B57+B58+B59+B63+B64</f>
        <v>13991200</v>
      </c>
      <c r="C65" s="36">
        <f>C53+C54+C55+C56+C57+C58+C59+C63+C64</f>
        <v>7375769.3399999999</v>
      </c>
      <c r="D65" s="36">
        <f>D53+D54+D55+D56+D57+D58+D59+D63+D64</f>
        <v>14361200</v>
      </c>
      <c r="E65" s="36">
        <f>E53+E54+E55+E56+E57+E58+E59+E63+E64</f>
        <v>4793491.67</v>
      </c>
      <c r="F65" s="36">
        <f>F53+F54+F55+F56+F57+F58+F59+F63+F64</f>
        <v>2941120.7500000005</v>
      </c>
      <c r="G65" s="37">
        <f t="shared" si="8"/>
        <v>-11050079.25</v>
      </c>
      <c r="H65" s="37">
        <f t="shared" si="6"/>
        <v>-1852370.9199999995</v>
      </c>
      <c r="I65" s="38">
        <f t="shared" si="5"/>
        <v>61.356542422029506</v>
      </c>
      <c r="J65" s="39">
        <f t="shared" si="9"/>
        <v>-4434648.59</v>
      </c>
      <c r="K65" s="44">
        <f t="shared" si="10"/>
        <v>370000</v>
      </c>
    </row>
    <row r="66" spans="1:16" ht="24" customHeight="1" thickBot="1" x14ac:dyDescent="0.45">
      <c r="A66" s="24" t="s">
        <v>2</v>
      </c>
      <c r="B66" s="45">
        <f>B51+B65</f>
        <v>460704800</v>
      </c>
      <c r="C66" s="46">
        <f>C51+C65</f>
        <v>312276715.97999996</v>
      </c>
      <c r="D66" s="46">
        <f>D51+D65</f>
        <v>474366145</v>
      </c>
      <c r="E66" s="46">
        <f>E51+E65</f>
        <v>206959146.66999999</v>
      </c>
      <c r="F66" s="46">
        <f>F51+F65</f>
        <v>197685361.02999997</v>
      </c>
      <c r="G66" s="46">
        <f t="shared" si="8"/>
        <v>-263019438.97000003</v>
      </c>
      <c r="H66" s="46">
        <f t="shared" si="6"/>
        <v>-9273785.6400000155</v>
      </c>
      <c r="I66" s="47">
        <f t="shared" si="5"/>
        <v>95.519025957916597</v>
      </c>
      <c r="J66" s="48">
        <f t="shared" si="9"/>
        <v>-114591354.94999999</v>
      </c>
      <c r="K66" s="49">
        <f t="shared" si="10"/>
        <v>13661345</v>
      </c>
    </row>
    <row r="67" spans="1:16" ht="18" customHeight="1" x14ac:dyDescent="0.2">
      <c r="A67" s="6"/>
      <c r="B67" s="6"/>
      <c r="C67" s="6"/>
      <c r="D67" s="6"/>
      <c r="E67" s="6"/>
      <c r="F67" s="6"/>
      <c r="G67" s="6"/>
      <c r="H67" s="7"/>
      <c r="I67" s="7"/>
      <c r="J67" s="7"/>
      <c r="K67" s="6"/>
      <c r="L67" s="6"/>
      <c r="M67" s="6"/>
    </row>
    <row r="68" spans="1:16" ht="24" customHeight="1" x14ac:dyDescent="0.35">
      <c r="A68" s="50" t="s">
        <v>3</v>
      </c>
      <c r="B68" s="8"/>
      <c r="C68" s="8"/>
      <c r="D68" s="8"/>
      <c r="E68" s="8"/>
      <c r="F68" s="8"/>
      <c r="G68" s="8"/>
      <c r="H68" s="79" t="s">
        <v>7</v>
      </c>
      <c r="I68" s="79"/>
      <c r="J68" s="79"/>
      <c r="K68" s="79"/>
      <c r="L68" s="6"/>
      <c r="M68" s="6"/>
    </row>
    <row r="69" spans="1:16" ht="16.5" customHeight="1" x14ac:dyDescent="0.2"/>
    <row r="70" spans="1:16" ht="22.5" customHeight="1" x14ac:dyDescent="0.2"/>
    <row r="71" spans="1:16" ht="16.5" customHeight="1" x14ac:dyDescent="0.2"/>
    <row r="72" spans="1:16" ht="27" hidden="1" customHeight="1" x14ac:dyDescent="0.2"/>
    <row r="79" spans="1:16" x14ac:dyDescent="0.2">
      <c r="O79" s="4"/>
      <c r="P79" s="4"/>
    </row>
  </sheetData>
  <mergeCells count="5">
    <mergeCell ref="H68:K68"/>
    <mergeCell ref="A4:A7"/>
    <mergeCell ref="H4:I6"/>
    <mergeCell ref="A1:J1"/>
    <mergeCell ref="A2:J2"/>
  </mergeCells>
  <phoneticPr fontId="0" type="noConversion"/>
  <pageMargins left="0.55000000000000004" right="0.171875" top="8.9374999999999996E-2" bottom="3.09375E-2" header="0.33" footer="0.32"/>
  <pageSetup paperSize="9" scale="3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MFU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2020-06-01T09:30:13Z</cp:lastPrinted>
  <dcterms:created xsi:type="dcterms:W3CDTF">2001-12-13T10:05:27Z</dcterms:created>
  <dcterms:modified xsi:type="dcterms:W3CDTF">2020-06-09T07:25:02Z</dcterms:modified>
</cp:coreProperties>
</file>